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mpetrolUsers\lumoise\Desktop\Upload site\16.05.2022 Q1 Report\"/>
    </mc:Choice>
  </mc:AlternateContent>
  <xr:revisionPtr revIDLastSave="0" documentId="13_ncr:1_{A8B0E986-EE35-40CA-BF73-86D9F7DFB77D}" xr6:coauthVersionLast="47" xr6:coauthVersionMax="47" xr10:uidLastSave="{00000000-0000-0000-0000-000000000000}"/>
  <bookViews>
    <workbookView xWindow="-103" yWindow="-103" windowWidth="22149" windowHeight="11949" xr2:uid="{E94D0ECE-9588-4918-A9AC-10EC21A996D5}"/>
  </bookViews>
  <sheets>
    <sheet name="Index" sheetId="5" r:id="rId1"/>
    <sheet name="Situatia rezultatului global" sheetId="2" r:id="rId2"/>
    <sheet name="Situatie pozitiei financiare" sheetId="1" r:id="rId3"/>
    <sheet name="Sit modif capitalurilor" sheetId="3" r:id="rId4"/>
    <sheet name="Sit fluxurilor de trezorerie" sheetId="4" r:id="rId5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/>
  <c r="I19" i="3" s="1"/>
  <c r="E50" i="1"/>
  <c r="E51" i="1" s="1"/>
  <c r="E44" i="1"/>
  <c r="E26" i="1"/>
  <c r="E24" i="1"/>
  <c r="E15" i="1"/>
  <c r="D27" i="2"/>
  <c r="D37" i="3" l="1"/>
  <c r="F37" i="3"/>
  <c r="G37" i="3"/>
  <c r="H37" i="3"/>
  <c r="C37" i="3"/>
  <c r="H33" i="3"/>
  <c r="G33" i="3"/>
  <c r="F33" i="3"/>
  <c r="D33" i="3"/>
  <c r="C33" i="3"/>
  <c r="H12" i="3"/>
  <c r="H15" i="3" s="1"/>
  <c r="H19" i="3" s="1"/>
  <c r="F12" i="3"/>
  <c r="E12" i="3"/>
  <c r="G15" i="3"/>
  <c r="G12" i="3" s="1"/>
  <c r="F15" i="3"/>
  <c r="E15" i="3"/>
  <c r="E19" i="3" s="1"/>
  <c r="D15" i="3"/>
  <c r="D12" i="3" s="1"/>
  <c r="C15" i="3"/>
  <c r="C12" i="3" s="1"/>
  <c r="I18" i="3"/>
  <c r="D44" i="1"/>
  <c r="I29" i="3"/>
  <c r="I35" i="3"/>
  <c r="I14" i="3"/>
  <c r="I17" i="3"/>
  <c r="I32" i="3"/>
  <c r="E11" i="3"/>
  <c r="G19" i="3" l="1"/>
  <c r="C19" i="3"/>
  <c r="D19" i="3"/>
  <c r="C43" i="4"/>
  <c r="E30" i="3"/>
  <c r="E33" i="3" s="1"/>
  <c r="E37" i="3" s="1"/>
  <c r="I31" i="3"/>
  <c r="I30" i="3" s="1"/>
  <c r="I33" i="3" s="1"/>
  <c r="I34" i="3"/>
  <c r="I36" i="3"/>
  <c r="D43" i="4"/>
  <c r="C38" i="4"/>
  <c r="C31" i="4"/>
  <c r="D38" i="4"/>
  <c r="I13" i="3"/>
  <c r="I37" i="3" l="1"/>
  <c r="I12" i="3"/>
  <c r="I15" i="3" s="1"/>
  <c r="C48" i="4"/>
  <c r="D48" i="4"/>
  <c r="I16" i="3"/>
  <c r="E37" i="2" l="1"/>
  <c r="D34" i="2"/>
  <c r="D12" i="2"/>
  <c r="D50" i="1"/>
  <c r="D15" i="1" l="1"/>
  <c r="D37" i="2"/>
  <c r="D39" i="2" s="1"/>
  <c r="D46" i="2"/>
  <c r="E46" i="2"/>
  <c r="D24" i="1"/>
  <c r="D26" i="1" s="1"/>
  <c r="E34" i="2"/>
  <c r="E39" i="2" s="1"/>
  <c r="E27" i="2"/>
  <c r="E12" i="2"/>
  <c r="D37" i="1"/>
  <c r="D51" i="1"/>
  <c r="E29" i="2" l="1"/>
  <c r="E41" i="2" s="1"/>
  <c r="E43" i="2" s="1"/>
  <c r="E49" i="2" s="1"/>
  <c r="D29" i="2"/>
  <c r="D41" i="2" s="1"/>
  <c r="D43" i="2" s="1"/>
  <c r="D49" i="2" l="1"/>
</calcChain>
</file>

<file path=xl/sharedStrings.xml><?xml version="1.0" encoding="utf-8"?>
<sst xmlns="http://schemas.openxmlformats.org/spreadsheetml/2006/main" count="195" uniqueCount="154">
  <si>
    <t xml:space="preserve">SITUATIA POZITIEI FINANCIARE </t>
  </si>
  <si>
    <t xml:space="preserve">La data </t>
  </si>
  <si>
    <t>31.12.2021</t>
  </si>
  <si>
    <t xml:space="preserve">Active </t>
  </si>
  <si>
    <t>Active imobilizate</t>
  </si>
  <si>
    <t>Imobilizari corporale</t>
  </si>
  <si>
    <t>Dreptul de utilizare al activelor-suport</t>
  </si>
  <si>
    <t>Investitii imobiliare</t>
  </si>
  <si>
    <t>Imobilizari necorporale</t>
  </si>
  <si>
    <t>Imobilizari financiare</t>
  </si>
  <si>
    <t>Alte imobilizari financiare</t>
  </si>
  <si>
    <t>Active circulante</t>
  </si>
  <si>
    <t>Stocuri</t>
  </si>
  <si>
    <t>Creante comerciale si alte creante</t>
  </si>
  <si>
    <t>Disponibilitati plasate in sistem de cash pooling</t>
  </si>
  <si>
    <t>Conturi colaterale pentru scrisori de garantie</t>
  </si>
  <si>
    <t>Numerar si depozite</t>
  </si>
  <si>
    <t>Total active circulante</t>
  </si>
  <si>
    <t>Total active</t>
  </si>
  <si>
    <t xml:space="preserve">Capital  </t>
  </si>
  <si>
    <t>Rezerve legale</t>
  </si>
  <si>
    <t>Alte rezerve</t>
  </si>
  <si>
    <t>Rezultatul reportat</t>
  </si>
  <si>
    <t>Rezultat reportat tranzitie IFRS</t>
  </si>
  <si>
    <t>Rezultat curent</t>
  </si>
  <si>
    <t>Total capital propriu</t>
  </si>
  <si>
    <t>Datorii pe termen lung</t>
  </si>
  <si>
    <t>Datorii privind impozitele amanate</t>
  </si>
  <si>
    <t>Datoria privind leasingul</t>
  </si>
  <si>
    <t>Alte datorii</t>
  </si>
  <si>
    <t>Total datorii pe termen lung</t>
  </si>
  <si>
    <t>Datorii curente</t>
  </si>
  <si>
    <t>Datorii comerciale si similare</t>
  </si>
  <si>
    <t>Impozit pe profit de plata</t>
  </si>
  <si>
    <t>Total datorii pe termen scurt</t>
  </si>
  <si>
    <t>Total datorii</t>
  </si>
  <si>
    <t>Total capital propriu si datorii</t>
  </si>
  <si>
    <t>SITUATIA REZULTATULUI GLOBAL</t>
  </si>
  <si>
    <t>Cifra de afaceri neta</t>
  </si>
  <si>
    <t>Servicii prestate</t>
  </si>
  <si>
    <t>Venituri din chirii</t>
  </si>
  <si>
    <t>Alte venituri din exploatare</t>
  </si>
  <si>
    <t>VENITURI DIN EXPLOATARE - TOTAL</t>
  </si>
  <si>
    <t>Cheltuieli cu materialele consumabile</t>
  </si>
  <si>
    <t>Cheltuieli cu energie si apa</t>
  </si>
  <si>
    <t>Cheltuieli privind marfurile</t>
  </si>
  <si>
    <t xml:space="preserve">          Salarii </t>
  </si>
  <si>
    <t xml:space="preserve">          Cheltuieli cu asigurarile si protectia sociala</t>
  </si>
  <si>
    <t xml:space="preserve">Ajustari de valoare privind activele imobilizate,din care </t>
  </si>
  <si>
    <t xml:space="preserve">          Amortizare</t>
  </si>
  <si>
    <t xml:space="preserve">          Ajustari de valoare pentru deprecierea imobilizarilor</t>
  </si>
  <si>
    <t>Cheltuieli privind prestatiile externe</t>
  </si>
  <si>
    <t>Cheltuieli cu alte impozite, taxe si varsaminte asimilate</t>
  </si>
  <si>
    <t xml:space="preserve">Alte cheltuieli de exploatare </t>
  </si>
  <si>
    <t>CHELTUIELI DE EXPLOATARE - TOTAL</t>
  </si>
  <si>
    <t>Venituri din dobanzi</t>
  </si>
  <si>
    <t>- din care, veniturile obtinute de la entitatile afiliate</t>
  </si>
  <si>
    <t>Alte venituri financiare</t>
  </si>
  <si>
    <t xml:space="preserve">VENITURI FINANCIARE - TOTAL </t>
  </si>
  <si>
    <t>Alte cheltuieli financiare</t>
  </si>
  <si>
    <t xml:space="preserve">CHELTUIELI FINANCIARE - TOTAL </t>
  </si>
  <si>
    <t>REZULTATUL FINANCIAR</t>
  </si>
  <si>
    <t>REZULTATUL INAINTE DE IMPOZITARE</t>
  </si>
  <si>
    <t>Cheltuiala cu impozitul pe profit</t>
  </si>
  <si>
    <t>REZULTATUL EXERCITIULUI FINANCIAR</t>
  </si>
  <si>
    <t>Rezultat pe actiune</t>
  </si>
  <si>
    <t>Castiguri / (pierderi) actuariale aferente beneficiilor de pensionare</t>
  </si>
  <si>
    <t>Modificarea valorii juste a activelor financiare evaluate la valoarea justa prin alte elemente ale rezultatului global</t>
  </si>
  <si>
    <t>Total rezultat global al exercitiului, net de impozite</t>
  </si>
  <si>
    <t>Cheltuieli cu personalul,din care :</t>
  </si>
  <si>
    <t xml:space="preserve">Ajustari de valoare privind activele circulante </t>
  </si>
  <si>
    <t>REZULTATUL DIN EXPLOATARE</t>
  </si>
  <si>
    <t>Alte elemente ale rezultatului global care nu vor fi clasificate in contul de profit si pierdere in perioadele urmatoare, net de impozite</t>
  </si>
  <si>
    <t>Total active imobilizate</t>
  </si>
  <si>
    <t>Alte active circulante</t>
  </si>
  <si>
    <t>Capital si reserve</t>
  </si>
  <si>
    <t>Capital social, din care:</t>
  </si>
  <si>
    <t>Capital subscris varsat</t>
  </si>
  <si>
    <t>Ajustari ale capitalului social</t>
  </si>
  <si>
    <t>Datorii privind beneficiile angajatilor</t>
  </si>
  <si>
    <t>SITUATIA MODIFICARII CAPITALURILOR PROPRII</t>
  </si>
  <si>
    <t xml:space="preserve">Capital </t>
  </si>
  <si>
    <t>Rezerve</t>
  </si>
  <si>
    <t>Alte</t>
  </si>
  <si>
    <t>Rezultatul</t>
  </si>
  <si>
    <t xml:space="preserve">Capitaluri </t>
  </si>
  <si>
    <t>social</t>
  </si>
  <si>
    <t xml:space="preserve">legale </t>
  </si>
  <si>
    <t>rezerve</t>
  </si>
  <si>
    <t>reportat</t>
  </si>
  <si>
    <t xml:space="preserve">perioadei </t>
  </si>
  <si>
    <t>proprii</t>
  </si>
  <si>
    <t>tranzitie IFRS</t>
  </si>
  <si>
    <t>Sold la 1 ianuarie 2021</t>
  </si>
  <si>
    <t>Repartizare rezultat</t>
  </si>
  <si>
    <t xml:space="preserve">Dividende </t>
  </si>
  <si>
    <t>Rezultatul perioadei</t>
  </si>
  <si>
    <t>Alte miscari</t>
  </si>
  <si>
    <t>Castiguri/pierderi actuariale aferente beneficiilor de pensionare</t>
  </si>
  <si>
    <t>SITUATIA FLUXURILOR DE TREZORERIE</t>
  </si>
  <si>
    <t xml:space="preserve">Metoda indirecta </t>
  </si>
  <si>
    <t>Rezultat net inainte de impozitare si elemente extraordinare</t>
  </si>
  <si>
    <t>Ajustari pentru:</t>
  </si>
  <si>
    <t>Amortizarea aferenta imobilizarilor corporale si investitiilor imobiliare</t>
  </si>
  <si>
    <t>Amortizarea aferenta dreptului de utilizare al activelor-suport</t>
  </si>
  <si>
    <t>Amortizarea aferenta imobilizarilor necorporale</t>
  </si>
  <si>
    <t>Ajustari pentru deprecierea imobilizarilor corporale</t>
  </si>
  <si>
    <t>Ajustari pentru deprecierea stocurilor</t>
  </si>
  <si>
    <t>Ajustari pentru deprecierea creantelor clienti si altor creante</t>
  </si>
  <si>
    <t>Trecere pe cheltuiala clienti si debitori diversi</t>
  </si>
  <si>
    <t>Venituri din dobanzi, net</t>
  </si>
  <si>
    <t>Profitul din exploatare inainte de schimbari in capitalul circulant</t>
  </si>
  <si>
    <t>Descrestere / (Crestere) a stocurilor</t>
  </si>
  <si>
    <t>Impozit pe profit platit</t>
  </si>
  <si>
    <t>Plati pentru achizitionarea de imobilizari corporale si necorporale</t>
  </si>
  <si>
    <t>Dobanzi incasate</t>
  </si>
  <si>
    <t>Plati aferente contractelor de leasing</t>
  </si>
  <si>
    <t>Diferente de curs nerealizate</t>
  </si>
  <si>
    <t>Fluzuri de trezorerie din activitati de exploatare:</t>
  </si>
  <si>
    <t>Provizioane pentru beneficiile angajatiilor si alte provizioane</t>
  </si>
  <si>
    <t>Venturi din anularea datoriilor prescrise (dividende nerevendicate)</t>
  </si>
  <si>
    <t>Pierdere / (profit) din vanzarea de imobilizari corporale</t>
  </si>
  <si>
    <t>Diferente de curs nerealizate (Castig) / Pierdere</t>
  </si>
  <si>
    <t>Crestere / (Descrestere) a creantelor comerciale si de alta natura</t>
  </si>
  <si>
    <t>Crestere / (Descrestere) a datoriilor comerciale si de alta natura</t>
  </si>
  <si>
    <t>Fluxuri de trezorerie nete din activitati de exploatare</t>
  </si>
  <si>
    <t>Fluxuri de numerar din activitati de investitie:</t>
  </si>
  <si>
    <t>Incasari din vanzarea de imobilizari corporale si necorporale</t>
  </si>
  <si>
    <t>Descrestere/(Crestere) a soldului de cash pooling</t>
  </si>
  <si>
    <t>Fluxuri de trezorerie nete din activitati de investitie</t>
  </si>
  <si>
    <t xml:space="preserve">Fluxuri de trezorerie nete din activitati de finantare: </t>
  </si>
  <si>
    <t>Dividende platite</t>
  </si>
  <si>
    <t>Fluxuri de trezorerie nete din activitati de finantare</t>
  </si>
  <si>
    <t>Crestere neta a fluxurilor de trezorerie si a echivalentelor de numerar</t>
  </si>
  <si>
    <t>Numerar si echivalente de numerar la inceputul exercitiului financiar</t>
  </si>
  <si>
    <t>Numerar si echivalente de numerar la sfarsitul exercitiului financiar</t>
  </si>
  <si>
    <t>Rompetrol Well Services S.A.</t>
  </si>
  <si>
    <t xml:space="preserve">Extras din </t>
  </si>
  <si>
    <t>sume in RON</t>
  </si>
  <si>
    <t>Rezultat reportat</t>
  </si>
  <si>
    <t>Alte elemente aferente rezultatului global</t>
  </si>
  <si>
    <t>Total Rezultat Global</t>
  </si>
  <si>
    <t>Alte elemente de capitaluri proprii</t>
  </si>
  <si>
    <t>Crestere / (Descrestere) a garantiilor de buna executie</t>
  </si>
  <si>
    <t>Situatii financiare individuale neauditate</t>
  </si>
  <si>
    <t>Situatiile financiare, intocmite la data de 31 martie 2022, se refera la societatea Rompetrol Well Services SA.</t>
  </si>
  <si>
    <t>31.03.2022</t>
  </si>
  <si>
    <t>31.03.2021</t>
  </si>
  <si>
    <t>Pentru perioada incheiata la 31 martie 2022</t>
  </si>
  <si>
    <t>Sold la 1 ianuarie 2022</t>
  </si>
  <si>
    <t>Sold la 31 martie 2022 inclusiv elemente aferente rezultatului global</t>
  </si>
  <si>
    <t>Pentru perioada incheiata la 31 martie 2021</t>
  </si>
  <si>
    <t>Sold la 31 martie 2021 inclusiv elemente aferente rezultatului global</t>
  </si>
  <si>
    <t>la data si pentru perioada incheiata la 31 martie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</si>
</sst>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0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i/>
      <sz val="8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2" fillId="0" borderId="0" xfId="0" applyFont="1"/>
    <xf numFmtId="164" fontId="7" fillId="0" borderId="0" xfId="1" applyNumberFormat="1" applyFont="1" applyAlignment="1">
      <alignment horizontal="right" vertical="center"/>
    </xf>
    <xf numFmtId="0" fontId="8" fillId="0" borderId="0" xfId="0" applyFont="1"/>
    <xf numFmtId="164" fontId="3" fillId="0" borderId="0" xfId="0" applyNumberFormat="1" applyFont="1"/>
    <xf numFmtId="41" fontId="3" fillId="0" borderId="0" xfId="0" applyNumberFormat="1" applyFont="1"/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164" fontId="3" fillId="0" borderId="0" xfId="1" applyNumberFormat="1" applyFo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7" fontId="7" fillId="0" borderId="4" xfId="1" applyNumberFormat="1" applyFont="1" applyFill="1" applyBorder="1" applyAlignment="1">
      <alignment horizontal="right" vertical="center"/>
    </xf>
    <xf numFmtId="0" fontId="9" fillId="0" borderId="0" xfId="2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justify" vertical="center"/>
    </xf>
    <xf numFmtId="37" fontId="12" fillId="0" borderId="0" xfId="0" applyNumberFormat="1" applyFont="1"/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37" fontId="12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 indent="3"/>
    </xf>
    <xf numFmtId="0" fontId="14" fillId="0" borderId="0" xfId="0" applyFont="1" applyAlignment="1">
      <alignment vertical="center" wrapText="1"/>
    </xf>
    <xf numFmtId="37" fontId="11" fillId="0" borderId="3" xfId="0" applyNumberFormat="1" applyFont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37" fontId="12" fillId="0" borderId="0" xfId="0" applyNumberFormat="1" applyFont="1" applyAlignment="1">
      <alignment wrapText="1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37" fontId="11" fillId="0" borderId="0" xfId="0" applyNumberFormat="1" applyFont="1" applyAlignment="1">
      <alignment horizontal="right" vertical="center" wrapText="1"/>
    </xf>
    <xf numFmtId="37" fontId="11" fillId="0" borderId="4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1" fillId="0" borderId="0" xfId="1" applyNumberFormat="1" applyFont="1" applyFill="1"/>
    <xf numFmtId="0" fontId="12" fillId="0" borderId="0" xfId="0" applyFont="1" applyAlignment="1">
      <alignment horizontal="left" vertical="center" wrapText="1" indent="5"/>
    </xf>
    <xf numFmtId="43" fontId="12" fillId="0" borderId="0" xfId="0" applyNumberFormat="1" applyFont="1"/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3" fontId="16" fillId="0" borderId="0" xfId="1" applyNumberFormat="1" applyFont="1" applyFill="1" applyAlignment="1">
      <alignment horizontal="right" vertical="center" wrapText="1"/>
    </xf>
    <xf numFmtId="3" fontId="17" fillId="0" borderId="3" xfId="1" applyNumberFormat="1" applyFont="1" applyFill="1" applyBorder="1" applyAlignment="1">
      <alignment horizontal="right" vertical="center"/>
    </xf>
    <xf numFmtId="3" fontId="16" fillId="0" borderId="0" xfId="1" applyNumberFormat="1" applyFont="1" applyFill="1"/>
    <xf numFmtId="3" fontId="17" fillId="0" borderId="4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3" fontId="17" fillId="0" borderId="0" xfId="1" applyNumberFormat="1" applyFont="1" applyFill="1" applyAlignment="1">
      <alignment horizontal="right" vertical="center"/>
    </xf>
    <xf numFmtId="0" fontId="18" fillId="0" borderId="0" xfId="0" applyFont="1"/>
    <xf numFmtId="0" fontId="19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7" fontId="16" fillId="0" borderId="0" xfId="1" applyNumberFormat="1" applyFont="1" applyFill="1" applyAlignment="1">
      <alignment horizontal="right" vertical="center"/>
    </xf>
    <xf numFmtId="37" fontId="14" fillId="0" borderId="0" xfId="1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37" fontId="12" fillId="0" borderId="0" xfId="1" applyNumberFormat="1" applyFont="1" applyFill="1"/>
    <xf numFmtId="37" fontId="12" fillId="0" borderId="0" xfId="1" applyNumberFormat="1" applyFont="1" applyFill="1" applyAlignment="1">
      <alignment horizontal="right" vertical="center"/>
    </xf>
    <xf numFmtId="0" fontId="15" fillId="0" borderId="3" xfId="0" applyFont="1" applyBorder="1" applyAlignment="1">
      <alignment vertical="center"/>
    </xf>
    <xf numFmtId="37" fontId="11" fillId="0" borderId="3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37" fontId="11" fillId="0" borderId="1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Border="1" applyAlignment="1">
      <alignment horizontal="right" vertical="center"/>
    </xf>
    <xf numFmtId="37" fontId="12" fillId="0" borderId="6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8462-EADF-4612-BAFA-A57E45009837}">
  <dimension ref="B1:B12"/>
  <sheetViews>
    <sheetView tabSelected="1" workbookViewId="0">
      <selection activeCell="B13" sqref="B13"/>
    </sheetView>
  </sheetViews>
  <sheetFormatPr defaultColWidth="9.36328125" defaultRowHeight="12" x14ac:dyDescent="0.35"/>
  <cols>
    <col min="1" max="1" width="3.36328125" customWidth="1"/>
    <col min="2" max="10" width="9.36328125" customWidth="1"/>
  </cols>
  <sheetData>
    <row r="1" spans="2:2" x14ac:dyDescent="0.35">
      <c r="B1" s="5" t="s">
        <v>136</v>
      </c>
    </row>
    <row r="3" spans="2:2" x14ac:dyDescent="0.35">
      <c r="B3" t="s">
        <v>137</v>
      </c>
    </row>
    <row r="4" spans="2:2" x14ac:dyDescent="0.35">
      <c r="B4" t="s">
        <v>144</v>
      </c>
    </row>
    <row r="5" spans="2:2" x14ac:dyDescent="0.35">
      <c r="B5" t="s">
        <v>153</v>
      </c>
    </row>
    <row r="7" spans="2:2" x14ac:dyDescent="0.35">
      <c r="B7" s="19" t="s">
        <v>37</v>
      </c>
    </row>
    <row r="8" spans="2:2" x14ac:dyDescent="0.35">
      <c r="B8" s="19" t="s">
        <v>0</v>
      </c>
    </row>
    <row r="9" spans="2:2" x14ac:dyDescent="0.35">
      <c r="B9" s="19" t="s">
        <v>80</v>
      </c>
    </row>
    <row r="10" spans="2:2" x14ac:dyDescent="0.35">
      <c r="B10" s="19" t="s">
        <v>99</v>
      </c>
    </row>
    <row r="12" spans="2:2" x14ac:dyDescent="0.35">
      <c r="B12" t="s">
        <v>145</v>
      </c>
    </row>
  </sheetData>
  <hyperlinks>
    <hyperlink ref="B7" location="'Situatia rezultatului global'!A1" display="SITUATIA REZULTATULUI GLOBAL" xr:uid="{FFCE9EC3-4D9F-4E7F-9944-DC9427B2D95A}"/>
    <hyperlink ref="B8" location="'Situatie pozitiei financiare'!A1" display="SITUATIA POZITIEI FINANCIARE " xr:uid="{180144C3-234A-4BD3-847E-CB257F5032F6}"/>
    <hyperlink ref="B9" location="'Sit modif capitalurilor'!A1" display="SITUATIA MODIFICARII CAPITALURILOR PROPRII" xr:uid="{4CD59F33-4C6B-4A20-94A8-310A4E3DC637}"/>
    <hyperlink ref="B10" location="'Sit fluxurilor de trezorerie'!A1" display="SITUATIA FLUXURILOR DE TREZORERIE" xr:uid="{7BC8DAAF-EE4E-4EEC-8F25-64707430F4A1}"/>
  </hyperlink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2F31-F7D9-40A3-9E48-4589E4F5DEC3}">
  <dimension ref="B1:E50"/>
  <sheetViews>
    <sheetView topLeftCell="A19" workbookViewId="0">
      <selection activeCell="D6" sqref="D6:E49"/>
    </sheetView>
  </sheetViews>
  <sheetFormatPr defaultRowHeight="12" x14ac:dyDescent="0.35"/>
  <cols>
    <col min="2" max="2" width="67.453125" customWidth="1"/>
    <col min="4" max="4" width="17.1796875" customWidth="1"/>
    <col min="5" max="5" width="17.36328125" customWidth="1"/>
  </cols>
  <sheetData>
    <row r="1" spans="2:5" x14ac:dyDescent="0.35">
      <c r="B1" s="21" t="s">
        <v>136</v>
      </c>
      <c r="C1" s="22"/>
      <c r="D1" s="22"/>
      <c r="E1" s="22"/>
    </row>
    <row r="2" spans="2:5" x14ac:dyDescent="0.35">
      <c r="B2" s="23" t="s">
        <v>37</v>
      </c>
      <c r="C2" s="23"/>
      <c r="D2" s="24"/>
      <c r="E2" s="24"/>
    </row>
    <row r="3" spans="2:5" x14ac:dyDescent="0.35">
      <c r="B3" s="25" t="s">
        <v>138</v>
      </c>
      <c r="C3" s="23"/>
      <c r="D3" s="22"/>
      <c r="E3" s="22"/>
    </row>
    <row r="4" spans="2:5" ht="12.45" thickBot="1" x14ac:dyDescent="0.4">
      <c r="B4" s="23"/>
      <c r="C4" s="23"/>
      <c r="D4" s="22"/>
      <c r="E4" s="22"/>
    </row>
    <row r="5" spans="2:5" x14ac:dyDescent="0.35">
      <c r="B5" s="26"/>
      <c r="C5" s="26"/>
      <c r="D5" s="27" t="s">
        <v>1</v>
      </c>
      <c r="E5" s="27" t="s">
        <v>1</v>
      </c>
    </row>
    <row r="6" spans="2:5" ht="12.45" thickBot="1" x14ac:dyDescent="0.4">
      <c r="B6" s="28"/>
      <c r="C6" s="29"/>
      <c r="D6" s="29" t="s">
        <v>146</v>
      </c>
      <c r="E6" s="29" t="s">
        <v>147</v>
      </c>
    </row>
    <row r="7" spans="2:5" ht="12.45" thickTop="1" x14ac:dyDescent="0.35">
      <c r="B7" s="22"/>
      <c r="C7" s="22"/>
      <c r="D7" s="22"/>
      <c r="E7" s="22"/>
    </row>
    <row r="8" spans="2:5" x14ac:dyDescent="0.35">
      <c r="B8" s="30" t="s">
        <v>38</v>
      </c>
      <c r="C8" s="31"/>
      <c r="D8" s="32">
        <v>11408627</v>
      </c>
      <c r="E8" s="32">
        <v>12037866</v>
      </c>
    </row>
    <row r="9" spans="2:5" x14ac:dyDescent="0.35">
      <c r="B9" s="33" t="s">
        <v>39</v>
      </c>
      <c r="C9" s="31"/>
      <c r="D9" s="32">
        <v>11288515</v>
      </c>
      <c r="E9" s="32">
        <v>11945934</v>
      </c>
    </row>
    <row r="10" spans="2:5" x14ac:dyDescent="0.35">
      <c r="B10" s="33" t="s">
        <v>40</v>
      </c>
      <c r="C10" s="31"/>
      <c r="D10" s="32">
        <v>120112</v>
      </c>
      <c r="E10" s="32">
        <v>91932</v>
      </c>
    </row>
    <row r="11" spans="2:5" ht="12.45" thickBot="1" x14ac:dyDescent="0.4">
      <c r="B11" s="34" t="s">
        <v>41</v>
      </c>
      <c r="C11" s="31"/>
      <c r="D11" s="32">
        <v>-5500</v>
      </c>
      <c r="E11" s="32">
        <v>221136</v>
      </c>
    </row>
    <row r="12" spans="2:5" ht="12.45" thickBot="1" x14ac:dyDescent="0.4">
      <c r="B12" s="30" t="s">
        <v>42</v>
      </c>
      <c r="C12" s="30"/>
      <c r="D12" s="35">
        <f>SUM(D8,D11)</f>
        <v>11403127</v>
      </c>
      <c r="E12" s="35">
        <f>SUM(E8,E11)</f>
        <v>12259002</v>
      </c>
    </row>
    <row r="13" spans="2:5" x14ac:dyDescent="0.35">
      <c r="B13" s="36"/>
      <c r="C13" s="36"/>
      <c r="D13" s="37"/>
      <c r="E13" s="37"/>
    </row>
    <row r="14" spans="2:5" x14ac:dyDescent="0.35">
      <c r="B14" s="34" t="s">
        <v>43</v>
      </c>
      <c r="C14" s="34"/>
      <c r="D14" s="32">
        <v>-3851400</v>
      </c>
      <c r="E14" s="32">
        <v>-2952910</v>
      </c>
    </row>
    <row r="15" spans="2:5" x14ac:dyDescent="0.35">
      <c r="B15" s="34" t="s">
        <v>44</v>
      </c>
      <c r="C15" s="34"/>
      <c r="D15" s="32">
        <v>-320846</v>
      </c>
      <c r="E15" s="32">
        <v>-114913</v>
      </c>
    </row>
    <row r="16" spans="2:5" x14ac:dyDescent="0.35">
      <c r="B16" s="34" t="s">
        <v>45</v>
      </c>
      <c r="C16" s="34"/>
      <c r="D16" s="32">
        <v>-9351</v>
      </c>
      <c r="E16" s="32">
        <v>-19344</v>
      </c>
    </row>
    <row r="17" spans="2:5" x14ac:dyDescent="0.35">
      <c r="B17" s="34" t="s">
        <v>69</v>
      </c>
      <c r="C17" s="31"/>
      <c r="D17" s="32">
        <v>-4293064</v>
      </c>
      <c r="E17" s="32">
        <v>-4140018</v>
      </c>
    </row>
    <row r="18" spans="2:5" x14ac:dyDescent="0.35">
      <c r="B18" s="34" t="s">
        <v>46</v>
      </c>
      <c r="C18" s="34"/>
      <c r="D18" s="32">
        <v>-4065503</v>
      </c>
      <c r="E18" s="32">
        <v>-3952644</v>
      </c>
    </row>
    <row r="19" spans="2:5" x14ac:dyDescent="0.35">
      <c r="B19" s="34" t="s">
        <v>47</v>
      </c>
      <c r="C19" s="34"/>
      <c r="D19" s="32">
        <v>-125570</v>
      </c>
      <c r="E19" s="32">
        <v>-131663</v>
      </c>
    </row>
    <row r="20" spans="2:5" x14ac:dyDescent="0.35">
      <c r="B20" s="34" t="s">
        <v>48</v>
      </c>
      <c r="C20" s="31"/>
      <c r="D20" s="32">
        <v>-974104</v>
      </c>
      <c r="E20" s="32">
        <v>-1081660</v>
      </c>
    </row>
    <row r="21" spans="2:5" x14ac:dyDescent="0.35">
      <c r="B21" s="34" t="s">
        <v>49</v>
      </c>
      <c r="C21" s="34"/>
      <c r="D21" s="32">
        <v>-974104</v>
      </c>
      <c r="E21" s="32">
        <v>-1081660</v>
      </c>
    </row>
    <row r="22" spans="2:5" x14ac:dyDescent="0.35">
      <c r="B22" s="34" t="s">
        <v>50</v>
      </c>
      <c r="C22" s="34"/>
      <c r="D22" s="32">
        <v>0</v>
      </c>
      <c r="E22" s="32">
        <v>0</v>
      </c>
    </row>
    <row r="23" spans="2:5" x14ac:dyDescent="0.35">
      <c r="B23" s="34" t="s">
        <v>70</v>
      </c>
      <c r="C23" s="34"/>
      <c r="D23" s="32">
        <v>-88009</v>
      </c>
      <c r="E23" s="32">
        <v>80598</v>
      </c>
    </row>
    <row r="24" spans="2:5" x14ac:dyDescent="0.35">
      <c r="B24" s="34" t="s">
        <v>51</v>
      </c>
      <c r="C24" s="31"/>
      <c r="D24" s="32">
        <v>-3210595</v>
      </c>
      <c r="E24" s="32">
        <v>-3324113</v>
      </c>
    </row>
    <row r="25" spans="2:5" x14ac:dyDescent="0.35">
      <c r="B25" s="34" t="s">
        <v>52</v>
      </c>
      <c r="C25" s="34"/>
      <c r="D25" s="32">
        <v>-160803</v>
      </c>
      <c r="E25" s="32">
        <v>-177809</v>
      </c>
    </row>
    <row r="26" spans="2:5" ht="12.45" thickBot="1" x14ac:dyDescent="0.4">
      <c r="B26" s="34" t="s">
        <v>53</v>
      </c>
      <c r="C26" s="31"/>
      <c r="D26" s="32">
        <v>-832</v>
      </c>
      <c r="E26" s="32">
        <v>-52637</v>
      </c>
    </row>
    <row r="27" spans="2:5" ht="12.45" thickBot="1" x14ac:dyDescent="0.4">
      <c r="B27" s="30" t="s">
        <v>54</v>
      </c>
      <c r="C27" s="30"/>
      <c r="D27" s="35">
        <f>SUM(D14:D17,D20,D23:D26)</f>
        <v>-12909004</v>
      </c>
      <c r="E27" s="35">
        <f>SUM(E14:E17,E20,E23:E26)</f>
        <v>-11782806</v>
      </c>
    </row>
    <row r="28" spans="2:5" ht="12.45" thickBot="1" x14ac:dyDescent="0.4">
      <c r="B28" s="36"/>
      <c r="C28" s="36"/>
      <c r="D28" s="37"/>
      <c r="E28" s="37"/>
    </row>
    <row r="29" spans="2:5" ht="12.45" thickBot="1" x14ac:dyDescent="0.4">
      <c r="B29" s="30" t="s">
        <v>71</v>
      </c>
      <c r="C29" s="30"/>
      <c r="D29" s="35">
        <f>SUM(D12,D27)</f>
        <v>-1505877</v>
      </c>
      <c r="E29" s="35">
        <f>SUM(E12,E27)</f>
        <v>476196</v>
      </c>
    </row>
    <row r="30" spans="2:5" x14ac:dyDescent="0.35">
      <c r="B30" s="36"/>
      <c r="C30" s="36"/>
      <c r="D30" s="37"/>
      <c r="E30" s="37"/>
    </row>
    <row r="31" spans="2:5" x14ac:dyDescent="0.35">
      <c r="B31" s="34" t="s">
        <v>55</v>
      </c>
      <c r="C31" s="34"/>
      <c r="D31" s="32">
        <v>654347</v>
      </c>
      <c r="E31" s="32">
        <v>697012</v>
      </c>
    </row>
    <row r="32" spans="2:5" x14ac:dyDescent="0.35">
      <c r="B32" s="38" t="s">
        <v>56</v>
      </c>
      <c r="C32" s="38"/>
      <c r="D32" s="32">
        <v>653747</v>
      </c>
      <c r="E32" s="32">
        <v>693660</v>
      </c>
    </row>
    <row r="33" spans="2:5" ht="12.45" thickBot="1" x14ac:dyDescent="0.4">
      <c r="B33" s="34" t="s">
        <v>57</v>
      </c>
      <c r="C33" s="34"/>
      <c r="D33" s="32">
        <v>53482</v>
      </c>
      <c r="E33" s="32">
        <v>57428</v>
      </c>
    </row>
    <row r="34" spans="2:5" ht="12.45" thickBot="1" x14ac:dyDescent="0.4">
      <c r="B34" s="30" t="s">
        <v>58</v>
      </c>
      <c r="C34" s="39"/>
      <c r="D34" s="35">
        <f>SUM(D31,D33)</f>
        <v>707829</v>
      </c>
      <c r="E34" s="35">
        <f>SUM(E31,E33)</f>
        <v>754440</v>
      </c>
    </row>
    <row r="35" spans="2:5" x14ac:dyDescent="0.35">
      <c r="B35" s="34"/>
      <c r="C35" s="36"/>
      <c r="D35" s="37"/>
      <c r="E35" s="37"/>
    </row>
    <row r="36" spans="2:5" ht="12.45" thickBot="1" x14ac:dyDescent="0.4">
      <c r="B36" s="40" t="s">
        <v>59</v>
      </c>
      <c r="C36" s="34"/>
      <c r="D36" s="32">
        <v>-70930</v>
      </c>
      <c r="E36" s="32">
        <v>-233880</v>
      </c>
    </row>
    <row r="37" spans="2:5" ht="12.45" thickBot="1" x14ac:dyDescent="0.4">
      <c r="B37" s="41" t="s">
        <v>60</v>
      </c>
      <c r="C37" s="39"/>
      <c r="D37" s="35">
        <f>SUM(D36:D36)</f>
        <v>-70930</v>
      </c>
      <c r="E37" s="35">
        <f>SUM(E36:E36)</f>
        <v>-233880</v>
      </c>
    </row>
    <row r="38" spans="2:5" ht="12.45" thickBot="1" x14ac:dyDescent="0.4">
      <c r="B38" s="42"/>
      <c r="C38" s="42"/>
      <c r="D38" s="37"/>
      <c r="E38" s="37"/>
    </row>
    <row r="39" spans="2:5" ht="12.45" thickBot="1" x14ac:dyDescent="0.4">
      <c r="B39" s="41" t="s">
        <v>61</v>
      </c>
      <c r="C39" s="30"/>
      <c r="D39" s="35">
        <f>SUM(D34,D37)</f>
        <v>636899</v>
      </c>
      <c r="E39" s="35">
        <f>SUM(E34,E37)</f>
        <v>520560</v>
      </c>
    </row>
    <row r="40" spans="2:5" ht="12.45" thickBot="1" x14ac:dyDescent="0.4">
      <c r="B40" s="40"/>
      <c r="C40" s="30"/>
      <c r="D40" s="43"/>
      <c r="E40" s="43"/>
    </row>
    <row r="41" spans="2:5" ht="12.45" thickBot="1" x14ac:dyDescent="0.4">
      <c r="B41" s="41" t="s">
        <v>62</v>
      </c>
      <c r="C41" s="30"/>
      <c r="D41" s="35">
        <f>SUM(D29,D39)</f>
        <v>-868978</v>
      </c>
      <c r="E41" s="35">
        <f>SUM(E29,E39)</f>
        <v>996756</v>
      </c>
    </row>
    <row r="42" spans="2:5" ht="12.45" thickBot="1" x14ac:dyDescent="0.4">
      <c r="B42" s="40" t="s">
        <v>63</v>
      </c>
      <c r="C42" s="31"/>
      <c r="D42" s="32">
        <v>0</v>
      </c>
      <c r="E42" s="32">
        <v>-119089</v>
      </c>
    </row>
    <row r="43" spans="2:5" ht="12.45" thickBot="1" x14ac:dyDescent="0.4">
      <c r="B43" s="41" t="s">
        <v>64</v>
      </c>
      <c r="C43" s="30"/>
      <c r="D43" s="44">
        <f>SUM(D41,D42)</f>
        <v>-868978</v>
      </c>
      <c r="E43" s="44">
        <f>SUM(E41,E42)</f>
        <v>877667</v>
      </c>
    </row>
    <row r="44" spans="2:5" ht="12.45" thickTop="1" x14ac:dyDescent="0.35">
      <c r="B44" s="45" t="s">
        <v>65</v>
      </c>
      <c r="C44" s="46"/>
      <c r="D44" s="47">
        <v>-3.1236751453767898E-3</v>
      </c>
      <c r="E44" s="47">
        <v>3.1549090930005257E-3</v>
      </c>
    </row>
    <row r="45" spans="2:5" ht="12.45" thickBot="1" x14ac:dyDescent="0.4">
      <c r="B45" s="22"/>
      <c r="C45" s="22"/>
      <c r="D45" s="22"/>
      <c r="E45" s="22"/>
    </row>
    <row r="46" spans="2:5" ht="24.45" thickBot="1" x14ac:dyDescent="0.4">
      <c r="B46" s="30" t="s">
        <v>72</v>
      </c>
      <c r="C46" s="30"/>
      <c r="D46" s="35">
        <f>SUM(D47:D48)</f>
        <v>0</v>
      </c>
      <c r="E46" s="35">
        <f>SUM(E47:E48)</f>
        <v>0</v>
      </c>
    </row>
    <row r="47" spans="2:5" x14ac:dyDescent="0.35">
      <c r="B47" s="34" t="s">
        <v>66</v>
      </c>
      <c r="C47" s="34"/>
      <c r="D47" s="32">
        <v>0</v>
      </c>
      <c r="E47" s="32">
        <v>0</v>
      </c>
    </row>
    <row r="48" spans="2:5" ht="24.45" thickBot="1" x14ac:dyDescent="0.4">
      <c r="B48" s="34" t="s">
        <v>67</v>
      </c>
      <c r="C48" s="34"/>
      <c r="D48" s="32">
        <v>0</v>
      </c>
      <c r="E48" s="32">
        <v>0</v>
      </c>
    </row>
    <row r="49" spans="2:5" ht="12.45" thickBot="1" x14ac:dyDescent="0.4">
      <c r="B49" s="30" t="s">
        <v>68</v>
      </c>
      <c r="C49" s="30"/>
      <c r="D49" s="44">
        <f>SUM(D43,D46)</f>
        <v>-868978</v>
      </c>
      <c r="E49" s="44">
        <f>SUM(E43,E46)</f>
        <v>877667</v>
      </c>
    </row>
    <row r="50" spans="2:5" ht="12.45" thickTop="1" x14ac:dyDescent="0.35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3DE6-6856-4751-811F-8372829995D6}">
  <dimension ref="B1:E53"/>
  <sheetViews>
    <sheetView topLeftCell="A25" workbookViewId="0">
      <selection activeCell="D6" sqref="D6:E52"/>
    </sheetView>
  </sheetViews>
  <sheetFormatPr defaultRowHeight="12" x14ac:dyDescent="0.35"/>
  <cols>
    <col min="2" max="2" width="47.1796875" bestFit="1" customWidth="1"/>
    <col min="4" max="4" width="19.1796875" customWidth="1"/>
    <col min="5" max="5" width="19.453125" customWidth="1"/>
  </cols>
  <sheetData>
    <row r="1" spans="2:5" x14ac:dyDescent="0.35">
      <c r="B1" s="21" t="s">
        <v>136</v>
      </c>
      <c r="C1" s="22"/>
      <c r="D1" s="22"/>
      <c r="E1" s="22"/>
    </row>
    <row r="2" spans="2:5" x14ac:dyDescent="0.35">
      <c r="B2" s="23" t="s">
        <v>0</v>
      </c>
      <c r="C2" s="22"/>
      <c r="D2" s="49"/>
      <c r="E2" s="49"/>
    </row>
    <row r="3" spans="2:5" x14ac:dyDescent="0.35">
      <c r="B3" s="50" t="s">
        <v>138</v>
      </c>
      <c r="C3" s="22"/>
      <c r="D3" s="22"/>
      <c r="E3" s="22"/>
    </row>
    <row r="4" spans="2:5" ht="12.45" thickBot="1" x14ac:dyDescent="0.4">
      <c r="B4" s="23"/>
      <c r="C4" s="22"/>
      <c r="D4" s="22"/>
      <c r="E4" s="22"/>
    </row>
    <row r="5" spans="2:5" x14ac:dyDescent="0.35">
      <c r="B5" s="26"/>
      <c r="C5" s="51"/>
      <c r="D5" s="52" t="s">
        <v>1</v>
      </c>
      <c r="E5" s="27" t="s">
        <v>1</v>
      </c>
    </row>
    <row r="6" spans="2:5" ht="12.45" thickBot="1" x14ac:dyDescent="0.4">
      <c r="B6" s="53"/>
      <c r="C6" s="54"/>
      <c r="D6" s="55" t="s">
        <v>146</v>
      </c>
      <c r="E6" s="55" t="s">
        <v>2</v>
      </c>
    </row>
    <row r="7" spans="2:5" x14ac:dyDescent="0.35">
      <c r="B7" s="30" t="s">
        <v>3</v>
      </c>
      <c r="C7" s="34"/>
      <c r="D7" s="22"/>
      <c r="E7" s="22"/>
    </row>
    <row r="8" spans="2:5" x14ac:dyDescent="0.35">
      <c r="B8" s="30" t="s">
        <v>4</v>
      </c>
      <c r="C8" s="34"/>
      <c r="D8" s="22"/>
      <c r="E8" s="22"/>
    </row>
    <row r="9" spans="2:5" x14ac:dyDescent="0.35">
      <c r="B9" s="34" t="s">
        <v>5</v>
      </c>
      <c r="C9" s="31"/>
      <c r="D9" s="56">
        <v>24826299</v>
      </c>
      <c r="E9" s="56">
        <v>25053007</v>
      </c>
    </row>
    <row r="10" spans="2:5" x14ac:dyDescent="0.35">
      <c r="B10" s="40" t="s">
        <v>6</v>
      </c>
      <c r="C10" s="31"/>
      <c r="D10" s="56">
        <v>1822964</v>
      </c>
      <c r="E10" s="56">
        <v>1803236</v>
      </c>
    </row>
    <row r="11" spans="2:5" x14ac:dyDescent="0.35">
      <c r="B11" s="34" t="s">
        <v>7</v>
      </c>
      <c r="C11" s="31"/>
      <c r="D11" s="56">
        <v>446751</v>
      </c>
      <c r="E11" s="56">
        <v>451402</v>
      </c>
    </row>
    <row r="12" spans="2:5" x14ac:dyDescent="0.35">
      <c r="B12" s="34" t="s">
        <v>8</v>
      </c>
      <c r="C12" s="31"/>
      <c r="D12" s="56">
        <v>99030</v>
      </c>
      <c r="E12" s="56">
        <v>118254</v>
      </c>
    </row>
    <row r="13" spans="2:5" x14ac:dyDescent="0.35">
      <c r="B13" s="34" t="s">
        <v>9</v>
      </c>
      <c r="C13" s="31"/>
      <c r="D13" s="56">
        <v>10203550</v>
      </c>
      <c r="E13" s="56">
        <v>10203550</v>
      </c>
    </row>
    <row r="14" spans="2:5" ht="12.45" thickBot="1" x14ac:dyDescent="0.4">
      <c r="B14" s="34" t="s">
        <v>10</v>
      </c>
      <c r="C14" s="31"/>
      <c r="D14" s="56">
        <v>1758703</v>
      </c>
      <c r="E14" s="56">
        <v>1625584</v>
      </c>
    </row>
    <row r="15" spans="2:5" ht="12.45" thickBot="1" x14ac:dyDescent="0.4">
      <c r="B15" s="30" t="s">
        <v>73</v>
      </c>
      <c r="C15" s="39"/>
      <c r="D15" s="57">
        <f>SUM(D9:D14)</f>
        <v>39157297</v>
      </c>
      <c r="E15" s="57">
        <f>SUM(E9:E14)</f>
        <v>39255033</v>
      </c>
    </row>
    <row r="16" spans="2:5" x14ac:dyDescent="0.35">
      <c r="B16" s="36"/>
      <c r="C16" s="31"/>
      <c r="D16" s="58"/>
      <c r="E16" s="58"/>
    </row>
    <row r="17" spans="2:5" x14ac:dyDescent="0.35">
      <c r="B17" s="30" t="s">
        <v>11</v>
      </c>
      <c r="C17" s="31"/>
      <c r="D17" s="58"/>
      <c r="E17" s="58"/>
    </row>
    <row r="18" spans="2:5" x14ac:dyDescent="0.35">
      <c r="B18" s="34" t="s">
        <v>12</v>
      </c>
      <c r="C18" s="31"/>
      <c r="D18" s="56">
        <v>4451626</v>
      </c>
      <c r="E18" s="56">
        <v>4876107</v>
      </c>
    </row>
    <row r="19" spans="2:5" x14ac:dyDescent="0.35">
      <c r="B19" s="34" t="s">
        <v>13</v>
      </c>
      <c r="C19" s="31"/>
      <c r="D19" s="56">
        <v>46824816</v>
      </c>
      <c r="E19" s="56">
        <v>47694690</v>
      </c>
    </row>
    <row r="20" spans="2:5" x14ac:dyDescent="0.35">
      <c r="B20" s="40" t="s">
        <v>14</v>
      </c>
      <c r="C20" s="31"/>
      <c r="D20" s="56">
        <v>57651106</v>
      </c>
      <c r="E20" s="56">
        <v>55022238</v>
      </c>
    </row>
    <row r="21" spans="2:5" x14ac:dyDescent="0.35">
      <c r="B21" s="34" t="s">
        <v>74</v>
      </c>
      <c r="C21" s="31"/>
      <c r="D21" s="56">
        <v>1334456</v>
      </c>
      <c r="E21" s="56">
        <v>566987</v>
      </c>
    </row>
    <row r="22" spans="2:5" x14ac:dyDescent="0.35">
      <c r="B22" s="34" t="s">
        <v>15</v>
      </c>
      <c r="C22" s="31"/>
      <c r="D22" s="56">
        <v>2395823</v>
      </c>
      <c r="E22" s="56">
        <v>5797291</v>
      </c>
    </row>
    <row r="23" spans="2:5" ht="12.45" thickBot="1" x14ac:dyDescent="0.4">
      <c r="B23" s="34" t="s">
        <v>16</v>
      </c>
      <c r="C23" s="31"/>
      <c r="D23" s="56">
        <v>223457</v>
      </c>
      <c r="E23" s="56">
        <v>227231</v>
      </c>
    </row>
    <row r="24" spans="2:5" ht="12.45" thickBot="1" x14ac:dyDescent="0.4">
      <c r="B24" s="30" t="s">
        <v>17</v>
      </c>
      <c r="C24" s="39"/>
      <c r="D24" s="57">
        <f>SUM(D18:D23)</f>
        <v>112881284</v>
      </c>
      <c r="E24" s="57">
        <f>SUM(E18:E23)</f>
        <v>114184544</v>
      </c>
    </row>
    <row r="25" spans="2:5" ht="12.45" thickBot="1" x14ac:dyDescent="0.4">
      <c r="B25" s="36"/>
      <c r="C25" s="31"/>
      <c r="D25" s="58"/>
      <c r="E25" s="58"/>
    </row>
    <row r="26" spans="2:5" ht="12.45" thickBot="1" x14ac:dyDescent="0.4">
      <c r="B26" s="30" t="s">
        <v>18</v>
      </c>
      <c r="C26" s="39"/>
      <c r="D26" s="59">
        <f>SUM(D24,D15)</f>
        <v>152038581</v>
      </c>
      <c r="E26" s="59">
        <f>SUM(E24,E15)</f>
        <v>153439577</v>
      </c>
    </row>
    <row r="27" spans="2:5" ht="12.45" thickTop="1" x14ac:dyDescent="0.35">
      <c r="B27" s="30" t="s">
        <v>75</v>
      </c>
      <c r="C27" s="31"/>
      <c r="D27" s="58"/>
      <c r="E27" s="58"/>
    </row>
    <row r="28" spans="2:5" x14ac:dyDescent="0.35">
      <c r="B28" s="30" t="s">
        <v>19</v>
      </c>
      <c r="C28" s="31"/>
      <c r="D28" s="58"/>
      <c r="E28" s="58"/>
    </row>
    <row r="29" spans="2:5" x14ac:dyDescent="0.35">
      <c r="B29" s="34" t="s">
        <v>76</v>
      </c>
      <c r="C29" s="31"/>
      <c r="D29" s="56">
        <v>28557446</v>
      </c>
      <c r="E29" s="56">
        <v>28557446</v>
      </c>
    </row>
    <row r="30" spans="2:5" x14ac:dyDescent="0.35">
      <c r="B30" s="48" t="s">
        <v>77</v>
      </c>
      <c r="C30" s="31"/>
      <c r="D30" s="56">
        <v>27819090</v>
      </c>
      <c r="E30" s="56">
        <v>27819090</v>
      </c>
    </row>
    <row r="31" spans="2:5" x14ac:dyDescent="0.35">
      <c r="B31" s="48" t="s">
        <v>78</v>
      </c>
      <c r="C31" s="31"/>
      <c r="D31" s="56">
        <v>738356</v>
      </c>
      <c r="E31" s="56">
        <v>738356</v>
      </c>
    </row>
    <row r="32" spans="2:5" x14ac:dyDescent="0.35">
      <c r="B32" s="40" t="s">
        <v>20</v>
      </c>
      <c r="C32" s="31"/>
      <c r="D32" s="56">
        <v>5563818</v>
      </c>
      <c r="E32" s="56">
        <v>5563818</v>
      </c>
    </row>
    <row r="33" spans="2:5" x14ac:dyDescent="0.35">
      <c r="B33" s="40" t="s">
        <v>21</v>
      </c>
      <c r="C33" s="31"/>
      <c r="D33" s="56">
        <v>56194310.775651462</v>
      </c>
      <c r="E33" s="56">
        <v>56194310.775651462</v>
      </c>
    </row>
    <row r="34" spans="2:5" x14ac:dyDescent="0.35">
      <c r="B34" s="40" t="s">
        <v>22</v>
      </c>
      <c r="C34" s="31"/>
      <c r="D34" s="56">
        <v>30462514.224348538</v>
      </c>
      <c r="E34" s="56">
        <v>28832881.224348538</v>
      </c>
    </row>
    <row r="35" spans="2:5" x14ac:dyDescent="0.35">
      <c r="B35" s="40" t="s">
        <v>23</v>
      </c>
      <c r="C35" s="31"/>
      <c r="D35" s="56">
        <v>18041378</v>
      </c>
      <c r="E35" s="56">
        <v>18041378</v>
      </c>
    </row>
    <row r="36" spans="2:5" ht="12.45" thickBot="1" x14ac:dyDescent="0.4">
      <c r="B36" s="40" t="s">
        <v>24</v>
      </c>
      <c r="C36" s="31"/>
      <c r="D36" s="56">
        <v>-868977.57999999495</v>
      </c>
      <c r="E36" s="56">
        <v>1629634.4642260999</v>
      </c>
    </row>
    <row r="37" spans="2:5" ht="12.45" thickBot="1" x14ac:dyDescent="0.4">
      <c r="B37" s="41" t="s">
        <v>25</v>
      </c>
      <c r="C37" s="39"/>
      <c r="D37" s="57">
        <f>SUM(D29,D32:D36)</f>
        <v>137950489.42000002</v>
      </c>
      <c r="E37" s="57">
        <v>138819467.4642261</v>
      </c>
    </row>
    <row r="38" spans="2:5" x14ac:dyDescent="0.35">
      <c r="B38" s="36"/>
      <c r="C38" s="31"/>
      <c r="D38" s="58"/>
      <c r="E38" s="58"/>
    </row>
    <row r="39" spans="2:5" x14ac:dyDescent="0.35">
      <c r="B39" s="41" t="s">
        <v>26</v>
      </c>
      <c r="C39" s="31"/>
      <c r="D39" s="58"/>
      <c r="E39" s="58"/>
    </row>
    <row r="40" spans="2:5" x14ac:dyDescent="0.35">
      <c r="B40" s="40" t="s">
        <v>79</v>
      </c>
      <c r="C40" s="31"/>
      <c r="D40" s="56">
        <v>684006</v>
      </c>
      <c r="E40" s="56">
        <v>684006</v>
      </c>
    </row>
    <row r="41" spans="2:5" x14ac:dyDescent="0.35">
      <c r="B41" s="40" t="s">
        <v>27</v>
      </c>
      <c r="C41" s="31"/>
      <c r="D41" s="56">
        <v>1112249</v>
      </c>
      <c r="E41" s="56">
        <v>1112249</v>
      </c>
    </row>
    <row r="42" spans="2:5" x14ac:dyDescent="0.35">
      <c r="B42" s="40" t="s">
        <v>28</v>
      </c>
      <c r="C42" s="31"/>
      <c r="D42" s="56">
        <v>221261</v>
      </c>
      <c r="E42" s="56">
        <v>209813</v>
      </c>
    </row>
    <row r="43" spans="2:5" ht="12.45" thickBot="1" x14ac:dyDescent="0.4">
      <c r="B43" s="40" t="s">
        <v>29</v>
      </c>
      <c r="C43" s="31"/>
      <c r="D43" s="56">
        <v>90265</v>
      </c>
      <c r="E43" s="56">
        <v>82997</v>
      </c>
    </row>
    <row r="44" spans="2:5" ht="12.45" thickBot="1" x14ac:dyDescent="0.4">
      <c r="B44" s="41" t="s">
        <v>30</v>
      </c>
      <c r="C44" s="39"/>
      <c r="D44" s="57">
        <f>SUM(D40:D43)</f>
        <v>2107781</v>
      </c>
      <c r="E44" s="57">
        <f>SUM(E40:E43)</f>
        <v>2089065</v>
      </c>
    </row>
    <row r="45" spans="2:5" x14ac:dyDescent="0.35">
      <c r="B45" s="36"/>
      <c r="C45" s="31"/>
      <c r="D45" s="58"/>
      <c r="E45" s="58"/>
    </row>
    <row r="46" spans="2:5" x14ac:dyDescent="0.35">
      <c r="B46" s="41" t="s">
        <v>31</v>
      </c>
      <c r="C46" s="31"/>
      <c r="D46" s="58"/>
      <c r="E46" s="58"/>
    </row>
    <row r="47" spans="2:5" x14ac:dyDescent="0.35">
      <c r="B47" s="40" t="s">
        <v>32</v>
      </c>
      <c r="C47" s="60"/>
      <c r="D47" s="56">
        <v>11300112</v>
      </c>
      <c r="E47" s="56">
        <v>11853922</v>
      </c>
    </row>
    <row r="48" spans="2:5" x14ac:dyDescent="0.35">
      <c r="B48" s="34" t="s">
        <v>33</v>
      </c>
      <c r="C48" s="31"/>
      <c r="D48" s="56">
        <v>382261</v>
      </c>
      <c r="E48" s="56">
        <v>382261</v>
      </c>
    </row>
    <row r="49" spans="2:5" ht="12.45" thickBot="1" x14ac:dyDescent="0.4">
      <c r="B49" s="40" t="s">
        <v>28</v>
      </c>
      <c r="C49" s="31"/>
      <c r="D49" s="56">
        <v>297938</v>
      </c>
      <c r="E49" s="56">
        <v>294861</v>
      </c>
    </row>
    <row r="50" spans="2:5" ht="12.45" thickBot="1" x14ac:dyDescent="0.4">
      <c r="B50" s="41" t="s">
        <v>34</v>
      </c>
      <c r="C50" s="39"/>
      <c r="D50" s="57">
        <f>SUM(D47:D49)</f>
        <v>11980311</v>
      </c>
      <c r="E50" s="57">
        <f>SUM(E47:E49)</f>
        <v>12531044</v>
      </c>
    </row>
    <row r="51" spans="2:5" ht="12.45" thickBot="1" x14ac:dyDescent="0.4">
      <c r="B51" s="41" t="s">
        <v>35</v>
      </c>
      <c r="C51" s="31"/>
      <c r="D51" s="61">
        <f>SUM(D50,D44)</f>
        <v>14088092</v>
      </c>
      <c r="E51" s="61">
        <f>SUM(E50,E44)</f>
        <v>14620109</v>
      </c>
    </row>
    <row r="52" spans="2:5" ht="12.45" thickBot="1" x14ac:dyDescent="0.4">
      <c r="B52" s="41" t="s">
        <v>36</v>
      </c>
      <c r="C52" s="39"/>
      <c r="D52" s="59">
        <v>152038581.42000002</v>
      </c>
      <c r="E52" s="59">
        <v>153439577</v>
      </c>
    </row>
    <row r="53" spans="2:5" ht="12.45" thickTop="1" x14ac:dyDescent="0.35"/>
  </sheetData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5D26-E1F6-4123-899F-A162A3C18905}">
  <dimension ref="B2:I38"/>
  <sheetViews>
    <sheetView topLeftCell="A16" workbookViewId="0">
      <selection activeCell="C28" sqref="C28:I37"/>
    </sheetView>
  </sheetViews>
  <sheetFormatPr defaultRowHeight="12" x14ac:dyDescent="0.35"/>
  <cols>
    <col min="1" max="1" width="5" customWidth="1"/>
    <col min="2" max="2" width="75.6328125" customWidth="1"/>
    <col min="3" max="9" width="18.6328125" customWidth="1"/>
  </cols>
  <sheetData>
    <row r="2" spans="2:9" x14ac:dyDescent="0.35">
      <c r="B2" s="21" t="s">
        <v>136</v>
      </c>
    </row>
    <row r="3" spans="2:9" x14ac:dyDescent="0.35">
      <c r="B3" s="3" t="s">
        <v>80</v>
      </c>
    </row>
    <row r="4" spans="2:9" x14ac:dyDescent="0.35">
      <c r="B4" s="62" t="s">
        <v>138</v>
      </c>
    </row>
    <row r="5" spans="2:9" x14ac:dyDescent="0.35">
      <c r="C5" s="2"/>
      <c r="D5" s="2"/>
      <c r="E5" s="2"/>
      <c r="F5" s="6"/>
      <c r="G5" s="2"/>
      <c r="H5" s="2"/>
      <c r="I5" s="2"/>
    </row>
    <row r="6" spans="2:9" x14ac:dyDescent="0.35">
      <c r="C6" s="2"/>
      <c r="D6" s="2"/>
      <c r="E6" s="2"/>
      <c r="F6" s="6"/>
      <c r="G6" s="7"/>
      <c r="H6" s="2"/>
      <c r="I6" s="2"/>
    </row>
    <row r="7" spans="2:9" ht="12.45" thickBot="1" x14ac:dyDescent="0.4">
      <c r="B7" s="3" t="s">
        <v>148</v>
      </c>
      <c r="C7" s="2"/>
      <c r="D7" s="2"/>
      <c r="E7" s="2"/>
      <c r="F7" s="2"/>
      <c r="G7" s="2"/>
      <c r="H7" s="2"/>
      <c r="I7" s="2"/>
    </row>
    <row r="8" spans="2:9" x14ac:dyDescent="0.35">
      <c r="B8" s="2"/>
      <c r="C8" s="79" t="s">
        <v>81</v>
      </c>
      <c r="D8" s="79" t="s">
        <v>82</v>
      </c>
      <c r="E8" s="79" t="s">
        <v>83</v>
      </c>
      <c r="F8" s="79" t="s">
        <v>84</v>
      </c>
      <c r="G8" s="79" t="s">
        <v>139</v>
      </c>
      <c r="H8" s="79" t="s">
        <v>84</v>
      </c>
      <c r="I8" s="79" t="s">
        <v>85</v>
      </c>
    </row>
    <row r="9" spans="2:9" ht="12.45" thickBot="1" x14ac:dyDescent="0.4">
      <c r="B9" s="2"/>
      <c r="C9" s="80" t="s">
        <v>86</v>
      </c>
      <c r="D9" s="80" t="s">
        <v>87</v>
      </c>
      <c r="E9" s="80" t="s">
        <v>88</v>
      </c>
      <c r="F9" s="80" t="s">
        <v>89</v>
      </c>
      <c r="G9" s="80" t="s">
        <v>92</v>
      </c>
      <c r="H9" s="80" t="s">
        <v>90</v>
      </c>
      <c r="I9" s="80" t="s">
        <v>91</v>
      </c>
    </row>
    <row r="10" spans="2:9" x14ac:dyDescent="0.35">
      <c r="B10" s="8" t="s">
        <v>149</v>
      </c>
      <c r="C10" s="9">
        <v>28557446</v>
      </c>
      <c r="D10" s="9">
        <v>5563818</v>
      </c>
      <c r="E10" s="9">
        <v>56194310.775651462</v>
      </c>
      <c r="F10" s="9">
        <v>28832881</v>
      </c>
      <c r="G10" s="9">
        <v>18041377.710674003</v>
      </c>
      <c r="H10" s="9">
        <v>1629634</v>
      </c>
      <c r="I10" s="9">
        <v>138819467</v>
      </c>
    </row>
    <row r="11" spans="2:9" x14ac:dyDescent="0.35">
      <c r="B11" s="8" t="s">
        <v>96</v>
      </c>
      <c r="C11" s="81"/>
      <c r="D11" s="81"/>
      <c r="E11" s="82">
        <f>-F11</f>
        <v>0</v>
      </c>
      <c r="F11" s="82"/>
      <c r="G11" s="82"/>
      <c r="H11" s="82">
        <v>-868978</v>
      </c>
      <c r="I11" s="82">
        <v>-868978</v>
      </c>
    </row>
    <row r="12" spans="2:9" x14ac:dyDescent="0.35">
      <c r="B12" s="17" t="s">
        <v>140</v>
      </c>
      <c r="C12" s="81">
        <f>SUM(C13:C18)</f>
        <v>0</v>
      </c>
      <c r="D12" s="81">
        <f>SUM(D13:D18)</f>
        <v>0</v>
      </c>
      <c r="E12" s="81">
        <f>SUM(E13:E14)</f>
        <v>0</v>
      </c>
      <c r="F12" s="81">
        <f>SUM(F13:F14)</f>
        <v>0</v>
      </c>
      <c r="G12" s="81">
        <f>SUM(G13:G18)</f>
        <v>0</v>
      </c>
      <c r="H12" s="81">
        <f>SUM(H13:H14)</f>
        <v>0</v>
      </c>
      <c r="I12" s="81">
        <f>SUM(I13:I14)</f>
        <v>0</v>
      </c>
    </row>
    <row r="13" spans="2:9" ht="20.6" x14ac:dyDescent="0.35">
      <c r="B13" s="16" t="s">
        <v>67</v>
      </c>
      <c r="C13" s="11"/>
      <c r="D13" s="11"/>
      <c r="E13" s="12">
        <v>0</v>
      </c>
      <c r="F13" s="11"/>
      <c r="G13" s="12"/>
      <c r="H13" s="12"/>
      <c r="I13" s="12">
        <f>SUM(C13:H13)</f>
        <v>0</v>
      </c>
    </row>
    <row r="14" spans="2:9" x14ac:dyDescent="0.35">
      <c r="B14" s="16" t="s">
        <v>98</v>
      </c>
      <c r="C14" s="11"/>
      <c r="D14" s="11"/>
      <c r="E14" s="12">
        <v>0</v>
      </c>
      <c r="F14" s="11"/>
      <c r="G14" s="11"/>
      <c r="H14" s="11"/>
      <c r="I14" s="11">
        <f>SUM(C14:H14)</f>
        <v>0</v>
      </c>
    </row>
    <row r="15" spans="2:9" x14ac:dyDescent="0.35">
      <c r="B15" s="85" t="s">
        <v>141</v>
      </c>
      <c r="C15" s="81">
        <f>SUM(C13:C14)</f>
        <v>0</v>
      </c>
      <c r="D15" s="81">
        <f t="shared" ref="D15:G15" si="0">SUM(D13:D14)</f>
        <v>0</v>
      </c>
      <c r="E15" s="81">
        <f t="shared" si="0"/>
        <v>0</v>
      </c>
      <c r="F15" s="81">
        <f t="shared" si="0"/>
        <v>0</v>
      </c>
      <c r="G15" s="81">
        <f t="shared" si="0"/>
        <v>0</v>
      </c>
      <c r="H15" s="81">
        <f>SUM(H11:H12)</f>
        <v>-868978</v>
      </c>
      <c r="I15" s="81">
        <f>SUM(I11:I12)</f>
        <v>-868978</v>
      </c>
    </row>
    <row r="16" spans="2:9" x14ac:dyDescent="0.35">
      <c r="B16" s="10" t="s">
        <v>94</v>
      </c>
      <c r="C16" s="13"/>
      <c r="D16" s="13"/>
      <c r="E16" s="13"/>
      <c r="F16" s="13">
        <v>1629634</v>
      </c>
      <c r="G16" s="14"/>
      <c r="H16" s="14">
        <v>-1629634</v>
      </c>
      <c r="I16" s="12">
        <f>SUM(C16:H16)</f>
        <v>0</v>
      </c>
    </row>
    <row r="17" spans="2:9" x14ac:dyDescent="0.35">
      <c r="B17" s="10" t="s">
        <v>95</v>
      </c>
      <c r="C17" s="11"/>
      <c r="D17" s="11"/>
      <c r="E17" s="11"/>
      <c r="F17" s="15">
        <v>0</v>
      </c>
      <c r="G17" s="12"/>
      <c r="H17" s="12"/>
      <c r="I17" s="12">
        <f>SUM(C17:H17)</f>
        <v>0</v>
      </c>
    </row>
    <row r="18" spans="2:9" ht="12.45" thickBot="1" x14ac:dyDescent="0.4">
      <c r="B18" s="16" t="s">
        <v>142</v>
      </c>
      <c r="C18" s="11"/>
      <c r="D18" s="11"/>
      <c r="E18" s="12">
        <v>0</v>
      </c>
      <c r="F18" s="11"/>
      <c r="G18" s="11"/>
      <c r="H18" s="11"/>
      <c r="I18" s="11">
        <f>SUM(C18:H18)</f>
        <v>0</v>
      </c>
    </row>
    <row r="19" spans="2:9" ht="12.45" thickBot="1" x14ac:dyDescent="0.4">
      <c r="B19" s="8" t="s">
        <v>150</v>
      </c>
      <c r="C19" s="18">
        <f>SUM(C10,C15,C16:C18)</f>
        <v>28557446</v>
      </c>
      <c r="D19" s="18">
        <f t="shared" ref="D19:H19" si="1">SUM(D10,D15,D16:D18)</f>
        <v>5563818</v>
      </c>
      <c r="E19" s="18">
        <f t="shared" si="1"/>
        <v>56194310.775651462</v>
      </c>
      <c r="F19" s="18">
        <f>SUM(F10,F16)</f>
        <v>30462515</v>
      </c>
      <c r="G19" s="18">
        <f t="shared" si="1"/>
        <v>18041377.710674003</v>
      </c>
      <c r="H19" s="18">
        <f t="shared" si="1"/>
        <v>-868978</v>
      </c>
      <c r="I19" s="18">
        <f>SUM(C19:H19)</f>
        <v>137950489.48632544</v>
      </c>
    </row>
    <row r="20" spans="2:9" ht="12.45" thickTop="1" x14ac:dyDescent="0.35">
      <c r="B20" s="2"/>
      <c r="C20" s="2"/>
      <c r="D20" s="2"/>
      <c r="E20" s="2"/>
      <c r="F20" s="2"/>
      <c r="G20" s="2"/>
      <c r="H20" s="2"/>
      <c r="I20" s="2"/>
    </row>
    <row r="21" spans="2:9" x14ac:dyDescent="0.35">
      <c r="B21" s="2"/>
      <c r="C21" s="2"/>
      <c r="D21" s="2"/>
      <c r="E21" s="2"/>
      <c r="F21" s="2"/>
      <c r="G21" s="2"/>
      <c r="H21" s="2"/>
      <c r="I21" s="2"/>
    </row>
    <row r="22" spans="2:9" x14ac:dyDescent="0.35">
      <c r="B22" s="2"/>
      <c r="C22" s="2"/>
      <c r="D22" s="2"/>
      <c r="E22" s="2"/>
      <c r="F22" s="2"/>
      <c r="G22" s="2"/>
      <c r="H22" s="2"/>
      <c r="I22" s="2"/>
    </row>
    <row r="23" spans="2:9" x14ac:dyDescent="0.35">
      <c r="B23" s="3"/>
      <c r="C23" s="2"/>
      <c r="D23" s="2"/>
      <c r="E23" s="2"/>
      <c r="F23" s="2"/>
      <c r="G23" s="2"/>
      <c r="H23" s="2"/>
      <c r="I23" s="2"/>
    </row>
    <row r="24" spans="2:9" x14ac:dyDescent="0.35">
      <c r="C24" s="2"/>
      <c r="D24" s="2"/>
      <c r="E24" s="2"/>
      <c r="F24" s="2"/>
      <c r="G24" s="2"/>
      <c r="H24" s="2"/>
      <c r="I24" s="2"/>
    </row>
    <row r="25" spans="2:9" ht="12.45" thickBot="1" x14ac:dyDescent="0.4">
      <c r="B25" s="3" t="s">
        <v>151</v>
      </c>
      <c r="C25" s="2"/>
      <c r="D25" s="2"/>
      <c r="E25" s="2"/>
      <c r="F25" s="2"/>
      <c r="G25" s="2"/>
      <c r="H25" s="2"/>
      <c r="I25" s="2"/>
    </row>
    <row r="26" spans="2:9" x14ac:dyDescent="0.35">
      <c r="B26" s="2"/>
      <c r="C26" s="79" t="s">
        <v>81</v>
      </c>
      <c r="D26" s="79" t="s">
        <v>82</v>
      </c>
      <c r="E26" s="79" t="s">
        <v>83</v>
      </c>
      <c r="F26" s="79" t="s">
        <v>84</v>
      </c>
      <c r="G26" s="79" t="s">
        <v>139</v>
      </c>
      <c r="H26" s="79" t="s">
        <v>84</v>
      </c>
      <c r="I26" s="79" t="s">
        <v>85</v>
      </c>
    </row>
    <row r="27" spans="2:9" ht="12.45" thickBot="1" x14ac:dyDescent="0.4">
      <c r="B27" s="2"/>
      <c r="C27" s="80" t="s">
        <v>86</v>
      </c>
      <c r="D27" s="80" t="s">
        <v>87</v>
      </c>
      <c r="E27" s="80" t="s">
        <v>88</v>
      </c>
      <c r="F27" s="80" t="s">
        <v>89</v>
      </c>
      <c r="G27" s="80" t="s">
        <v>92</v>
      </c>
      <c r="H27" s="80" t="s">
        <v>90</v>
      </c>
      <c r="I27" s="80" t="s">
        <v>91</v>
      </c>
    </row>
    <row r="28" spans="2:9" x14ac:dyDescent="0.35">
      <c r="B28" s="8" t="s">
        <v>93</v>
      </c>
      <c r="C28" s="9">
        <v>28557446</v>
      </c>
      <c r="D28" s="9">
        <v>5563818</v>
      </c>
      <c r="E28" s="9">
        <v>23368155</v>
      </c>
      <c r="F28" s="9">
        <v>58042925</v>
      </c>
      <c r="G28" s="9">
        <v>18041377.710674003</v>
      </c>
      <c r="H28" s="9">
        <v>4362952</v>
      </c>
      <c r="I28" s="9">
        <v>137936673.71067399</v>
      </c>
    </row>
    <row r="29" spans="2:9" x14ac:dyDescent="0.35">
      <c r="B29" s="8" t="s">
        <v>96</v>
      </c>
      <c r="C29" s="81"/>
      <c r="D29" s="81"/>
      <c r="E29" s="81"/>
      <c r="F29" s="81"/>
      <c r="G29" s="81"/>
      <c r="H29" s="82">
        <v>877667</v>
      </c>
      <c r="I29" s="81">
        <f>SUM(C29:H29)</f>
        <v>877667</v>
      </c>
    </row>
    <row r="30" spans="2:9" x14ac:dyDescent="0.35">
      <c r="B30" s="17" t="s">
        <v>140</v>
      </c>
      <c r="C30" s="81">
        <v>0</v>
      </c>
      <c r="D30" s="81">
        <v>0</v>
      </c>
      <c r="E30" s="81">
        <f t="shared" ref="E30" si="2">SUM(E31:E32)</f>
        <v>0</v>
      </c>
      <c r="F30" s="81">
        <v>0</v>
      </c>
      <c r="G30" s="81">
        <v>0</v>
      </c>
      <c r="H30" s="81">
        <v>0</v>
      </c>
      <c r="I30" s="81">
        <f>SUM(I31:I32)</f>
        <v>0</v>
      </c>
    </row>
    <row r="31" spans="2:9" ht="20.6" x14ac:dyDescent="0.35">
      <c r="B31" s="16" t="s">
        <v>67</v>
      </c>
      <c r="C31" s="4"/>
      <c r="D31" s="4"/>
      <c r="E31" s="12">
        <v>0</v>
      </c>
      <c r="F31" s="4"/>
      <c r="G31" s="4"/>
      <c r="H31" s="4"/>
      <c r="I31" s="11">
        <f>SUM(C31:H31)</f>
        <v>0</v>
      </c>
    </row>
    <row r="32" spans="2:9" x14ac:dyDescent="0.35">
      <c r="B32" s="16" t="s">
        <v>98</v>
      </c>
      <c r="C32" s="11"/>
      <c r="D32" s="11"/>
      <c r="E32" s="12">
        <v>0</v>
      </c>
      <c r="F32" s="11"/>
      <c r="G32" s="11"/>
      <c r="H32" s="11"/>
      <c r="I32" s="11">
        <f>SUM(C32:H32)</f>
        <v>0</v>
      </c>
    </row>
    <row r="33" spans="2:9" x14ac:dyDescent="0.35">
      <c r="B33" s="85" t="s">
        <v>141</v>
      </c>
      <c r="C33" s="81">
        <f>SUM(C29:C30)</f>
        <v>0</v>
      </c>
      <c r="D33" s="81">
        <f t="shared" ref="D33:I33" si="3">SUM(D29:D30)</f>
        <v>0</v>
      </c>
      <c r="E33" s="81">
        <f t="shared" si="3"/>
        <v>0</v>
      </c>
      <c r="F33" s="81">
        <f t="shared" si="3"/>
        <v>0</v>
      </c>
      <c r="G33" s="81">
        <f t="shared" si="3"/>
        <v>0</v>
      </c>
      <c r="H33" s="81">
        <f t="shared" si="3"/>
        <v>877667</v>
      </c>
      <c r="I33" s="81">
        <f t="shared" si="3"/>
        <v>877667</v>
      </c>
    </row>
    <row r="34" spans="2:9" x14ac:dyDescent="0.35">
      <c r="B34" s="10" t="s">
        <v>94</v>
      </c>
      <c r="C34" s="13"/>
      <c r="D34" s="13"/>
      <c r="E34" s="13"/>
      <c r="F34" s="13">
        <v>4362952</v>
      </c>
      <c r="G34" s="13"/>
      <c r="H34" s="14">
        <v>-4362952</v>
      </c>
      <c r="I34" s="11">
        <f>SUM(C34:H34)</f>
        <v>0</v>
      </c>
    </row>
    <row r="35" spans="2:9" x14ac:dyDescent="0.35">
      <c r="B35" s="10" t="s">
        <v>95</v>
      </c>
      <c r="C35" s="11"/>
      <c r="D35" s="11"/>
      <c r="E35" s="11"/>
      <c r="F35" s="15">
        <v>0</v>
      </c>
      <c r="G35" s="11"/>
      <c r="H35" s="12"/>
      <c r="I35" s="11">
        <f>SUM(C35:H35)</f>
        <v>0</v>
      </c>
    </row>
    <row r="36" spans="2:9" ht="12.45" thickBot="1" x14ac:dyDescent="0.4">
      <c r="B36" s="16" t="s">
        <v>97</v>
      </c>
      <c r="C36" s="11"/>
      <c r="D36" s="11"/>
      <c r="E36" s="12">
        <v>0</v>
      </c>
      <c r="F36" s="12">
        <v>0</v>
      </c>
      <c r="G36" s="11"/>
      <c r="H36" s="11"/>
      <c r="I36" s="11">
        <f t="shared" ref="I36" si="4">SUM(C36:H36)</f>
        <v>0</v>
      </c>
    </row>
    <row r="37" spans="2:9" ht="12.45" thickBot="1" x14ac:dyDescent="0.4">
      <c r="B37" s="8" t="s">
        <v>152</v>
      </c>
      <c r="C37" s="18">
        <f>SUM(C28,C33,C34:C36)</f>
        <v>28557446</v>
      </c>
      <c r="D37" s="18">
        <f t="shared" ref="D37:I37" si="5">SUM(D28,D33,D34:D36)</f>
        <v>5563818</v>
      </c>
      <c r="E37" s="18">
        <f t="shared" si="5"/>
        <v>23368155</v>
      </c>
      <c r="F37" s="18">
        <f t="shared" si="5"/>
        <v>62405877</v>
      </c>
      <c r="G37" s="18">
        <f t="shared" si="5"/>
        <v>18041377.710674003</v>
      </c>
      <c r="H37" s="18">
        <f t="shared" si="5"/>
        <v>877667</v>
      </c>
      <c r="I37" s="18">
        <f t="shared" si="5"/>
        <v>138814340.71067399</v>
      </c>
    </row>
    <row r="38" spans="2:9" ht="12.45" thickTop="1" x14ac:dyDescent="0.35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2CAE-4E98-4E6D-AEFC-A0F30108A078}">
  <dimension ref="B2:D48"/>
  <sheetViews>
    <sheetView topLeftCell="A31" workbookViewId="0">
      <selection activeCell="C9" sqref="C9:D48"/>
    </sheetView>
  </sheetViews>
  <sheetFormatPr defaultRowHeight="12" x14ac:dyDescent="0.35"/>
  <cols>
    <col min="2" max="2" width="67" bestFit="1" customWidth="1"/>
    <col min="3" max="3" width="32.1796875" customWidth="1"/>
    <col min="4" max="4" width="31.1796875" customWidth="1"/>
  </cols>
  <sheetData>
    <row r="2" spans="2:4" x14ac:dyDescent="0.35">
      <c r="B2" s="21" t="s">
        <v>136</v>
      </c>
    </row>
    <row r="3" spans="2:4" x14ac:dyDescent="0.35">
      <c r="B3" s="1" t="s">
        <v>99</v>
      </c>
      <c r="C3" s="2"/>
      <c r="D3" s="2"/>
    </row>
    <row r="4" spans="2:4" x14ac:dyDescent="0.35">
      <c r="B4" s="20" t="s">
        <v>138</v>
      </c>
      <c r="C4" s="2"/>
      <c r="D4" s="2"/>
    </row>
    <row r="5" spans="2:4" x14ac:dyDescent="0.35">
      <c r="B5" s="1"/>
      <c r="C5" s="2"/>
      <c r="D5" s="2"/>
    </row>
    <row r="6" spans="2:4" x14ac:dyDescent="0.35">
      <c r="B6" s="1"/>
      <c r="C6" s="2"/>
      <c r="D6" s="2"/>
    </row>
    <row r="7" spans="2:4" x14ac:dyDescent="0.35">
      <c r="B7" s="8" t="s">
        <v>100</v>
      </c>
      <c r="C7" s="3"/>
      <c r="D7" s="3"/>
    </row>
    <row r="8" spans="2:4" ht="12.45" thickBot="1" x14ac:dyDescent="0.4">
      <c r="B8" s="8"/>
      <c r="C8" s="3"/>
      <c r="D8" s="3"/>
    </row>
    <row r="9" spans="2:4" ht="12.45" thickBot="1" x14ac:dyDescent="0.4">
      <c r="B9" s="83"/>
      <c r="C9" s="84" t="s">
        <v>146</v>
      </c>
      <c r="D9" s="84" t="s">
        <v>147</v>
      </c>
    </row>
    <row r="10" spans="2:4" x14ac:dyDescent="0.35">
      <c r="B10" s="63" t="s">
        <v>118</v>
      </c>
      <c r="C10" s="64"/>
      <c r="D10" s="64"/>
    </row>
    <row r="11" spans="2:4" x14ac:dyDescent="0.35">
      <c r="B11" s="65" t="s">
        <v>101</v>
      </c>
      <c r="C11" s="66">
        <v>-868978</v>
      </c>
      <c r="D11" s="67">
        <v>996756</v>
      </c>
    </row>
    <row r="12" spans="2:4" x14ac:dyDescent="0.35">
      <c r="B12" s="68" t="s">
        <v>102</v>
      </c>
      <c r="C12" s="69"/>
      <c r="D12" s="69"/>
    </row>
    <row r="13" spans="2:4" x14ac:dyDescent="0.35">
      <c r="B13" s="65" t="s">
        <v>103</v>
      </c>
      <c r="C13" s="70">
        <v>876651.67</v>
      </c>
      <c r="D13" s="70">
        <v>996558.67</v>
      </c>
    </row>
    <row r="14" spans="2:4" x14ac:dyDescent="0.35">
      <c r="B14" s="65" t="s">
        <v>104</v>
      </c>
      <c r="C14" s="70">
        <v>78228.11</v>
      </c>
      <c r="D14" s="70">
        <v>57014.319999999992</v>
      </c>
    </row>
    <row r="15" spans="2:4" x14ac:dyDescent="0.35">
      <c r="B15" s="65" t="s">
        <v>105</v>
      </c>
      <c r="C15" s="70">
        <v>19223</v>
      </c>
      <c r="D15" s="70">
        <v>19223</v>
      </c>
    </row>
    <row r="16" spans="2:4" x14ac:dyDescent="0.35">
      <c r="B16" s="65" t="s">
        <v>106</v>
      </c>
      <c r="C16" s="70">
        <v>0</v>
      </c>
      <c r="D16" s="70">
        <v>0</v>
      </c>
    </row>
    <row r="17" spans="2:4" x14ac:dyDescent="0.35">
      <c r="B17" s="65" t="s">
        <v>119</v>
      </c>
      <c r="C17" s="70">
        <v>0</v>
      </c>
      <c r="D17" s="70">
        <v>-87668.15</v>
      </c>
    </row>
    <row r="18" spans="2:4" x14ac:dyDescent="0.35">
      <c r="B18" s="65" t="s">
        <v>107</v>
      </c>
      <c r="C18" s="70">
        <v>0</v>
      </c>
      <c r="D18" s="70">
        <v>0</v>
      </c>
    </row>
    <row r="19" spans="2:4" x14ac:dyDescent="0.35">
      <c r="B19" s="65" t="s">
        <v>108</v>
      </c>
      <c r="C19" s="70">
        <v>88008.87999999999</v>
      </c>
      <c r="D19" s="70">
        <v>-80597.790000000008</v>
      </c>
    </row>
    <row r="20" spans="2:4" x14ac:dyDescent="0.35">
      <c r="B20" s="65" t="s">
        <v>109</v>
      </c>
      <c r="C20" s="70">
        <v>0</v>
      </c>
      <c r="D20" s="70">
        <v>52011</v>
      </c>
    </row>
    <row r="21" spans="2:4" x14ac:dyDescent="0.35">
      <c r="B21" s="65" t="s">
        <v>120</v>
      </c>
      <c r="C21" s="70">
        <v>0</v>
      </c>
      <c r="D21" s="70">
        <v>0</v>
      </c>
    </row>
    <row r="22" spans="2:4" x14ac:dyDescent="0.35">
      <c r="B22" s="65" t="s">
        <v>110</v>
      </c>
      <c r="C22" s="70">
        <v>-650143.44000000006</v>
      </c>
      <c r="D22" s="70">
        <v>-691155.07</v>
      </c>
    </row>
    <row r="23" spans="2:4" x14ac:dyDescent="0.35">
      <c r="B23" s="65" t="s">
        <v>121</v>
      </c>
      <c r="C23" s="70">
        <v>5500</v>
      </c>
      <c r="D23" s="70">
        <v>-202102.66</v>
      </c>
    </row>
    <row r="24" spans="2:4" ht="12.45" thickBot="1" x14ac:dyDescent="0.4">
      <c r="B24" s="65" t="s">
        <v>122</v>
      </c>
      <c r="C24" s="70">
        <v>49184.669999999984</v>
      </c>
      <c r="D24" s="70">
        <v>274575.75</v>
      </c>
    </row>
    <row r="25" spans="2:4" ht="12.45" thickBot="1" x14ac:dyDescent="0.4">
      <c r="B25" s="71" t="s">
        <v>111</v>
      </c>
      <c r="C25" s="72">
        <v>-402325.11000000004</v>
      </c>
      <c r="D25" s="72">
        <v>1334614.07</v>
      </c>
    </row>
    <row r="26" spans="2:4" x14ac:dyDescent="0.35">
      <c r="B26" s="65" t="s">
        <v>143</v>
      </c>
      <c r="C26" s="73">
        <v>3268350</v>
      </c>
      <c r="D26" s="73">
        <v>4020926</v>
      </c>
    </row>
    <row r="27" spans="2:4" x14ac:dyDescent="0.35">
      <c r="B27" s="65" t="s">
        <v>123</v>
      </c>
      <c r="C27" s="73">
        <v>14199.939999999944</v>
      </c>
      <c r="D27" s="73">
        <v>-1987065.62</v>
      </c>
    </row>
    <row r="28" spans="2:4" x14ac:dyDescent="0.35">
      <c r="B28" s="65" t="s">
        <v>112</v>
      </c>
      <c r="C28" s="73">
        <v>424481</v>
      </c>
      <c r="D28" s="73">
        <v>658361</v>
      </c>
    </row>
    <row r="29" spans="2:4" x14ac:dyDescent="0.35">
      <c r="B29" s="65" t="s">
        <v>124</v>
      </c>
      <c r="C29" s="73">
        <v>-576836.5</v>
      </c>
      <c r="D29" s="73">
        <v>-220356.13999999998</v>
      </c>
    </row>
    <row r="30" spans="2:4" ht="12.45" thickBot="1" x14ac:dyDescent="0.4">
      <c r="B30" s="65" t="s">
        <v>113</v>
      </c>
      <c r="C30" s="73">
        <v>0</v>
      </c>
      <c r="D30" s="73">
        <v>-256804</v>
      </c>
    </row>
    <row r="31" spans="2:4" ht="12.45" thickBot="1" x14ac:dyDescent="0.4">
      <c r="B31" s="71" t="s">
        <v>125</v>
      </c>
      <c r="C31" s="72">
        <f>SUM(C25:C30)</f>
        <v>2727869.33</v>
      </c>
      <c r="D31" s="72">
        <v>3549674.31</v>
      </c>
    </row>
    <row r="32" spans="2:4" x14ac:dyDescent="0.35">
      <c r="B32" s="22"/>
      <c r="C32" s="22"/>
      <c r="D32" s="22"/>
    </row>
    <row r="33" spans="2:4" x14ac:dyDescent="0.35">
      <c r="B33" s="68" t="s">
        <v>126</v>
      </c>
      <c r="C33" s="66"/>
      <c r="D33" s="24"/>
    </row>
    <row r="34" spans="2:4" x14ac:dyDescent="0.35">
      <c r="B34" s="65" t="s">
        <v>114</v>
      </c>
      <c r="C34" s="70">
        <v>-650793</v>
      </c>
      <c r="D34" s="70">
        <v>-154834</v>
      </c>
    </row>
    <row r="35" spans="2:4" x14ac:dyDescent="0.35">
      <c r="B35" s="65" t="s">
        <v>127</v>
      </c>
      <c r="C35" s="70">
        <v>0</v>
      </c>
      <c r="D35" s="70">
        <v>279236</v>
      </c>
    </row>
    <row r="36" spans="2:4" x14ac:dyDescent="0.35">
      <c r="B36" s="65" t="s">
        <v>128</v>
      </c>
      <c r="C36" s="70">
        <v>-2542980.48</v>
      </c>
      <c r="D36" s="70">
        <v>-4231970.62</v>
      </c>
    </row>
    <row r="37" spans="2:4" ht="12.45" thickBot="1" x14ac:dyDescent="0.4">
      <c r="B37" s="65" t="s">
        <v>115</v>
      </c>
      <c r="C37" s="70">
        <v>568459.67000000004</v>
      </c>
      <c r="D37" s="70">
        <v>683269.34</v>
      </c>
    </row>
    <row r="38" spans="2:4" ht="12.45" thickBot="1" x14ac:dyDescent="0.4">
      <c r="B38" s="71" t="s">
        <v>129</v>
      </c>
      <c r="C38" s="72">
        <f>SUM(C34:C37)</f>
        <v>-2625313.81</v>
      </c>
      <c r="D38" s="72">
        <f>SUM(D34:D37)</f>
        <v>-3424299.2800000003</v>
      </c>
    </row>
    <row r="39" spans="2:4" x14ac:dyDescent="0.35">
      <c r="B39" s="22"/>
      <c r="C39" s="22"/>
      <c r="D39" s="22"/>
    </row>
    <row r="40" spans="2:4" x14ac:dyDescent="0.35">
      <c r="B40" s="68" t="s">
        <v>130</v>
      </c>
      <c r="C40" s="69"/>
      <c r="D40" s="69"/>
    </row>
    <row r="41" spans="2:4" x14ac:dyDescent="0.35">
      <c r="B41" s="65" t="s">
        <v>116</v>
      </c>
      <c r="C41" s="70">
        <v>-87091.5</v>
      </c>
      <c r="D41" s="70">
        <v>-81914</v>
      </c>
    </row>
    <row r="42" spans="2:4" ht="12.45" thickBot="1" x14ac:dyDescent="0.4">
      <c r="B42" s="65" t="s">
        <v>131</v>
      </c>
      <c r="C42" s="70">
        <v>-19238.009999999998</v>
      </c>
      <c r="D42" s="70">
        <v>-11273.85</v>
      </c>
    </row>
    <row r="43" spans="2:4" x14ac:dyDescent="0.35">
      <c r="B43" s="74" t="s">
        <v>132</v>
      </c>
      <c r="C43" s="75">
        <f>SUM(C41:C42)</f>
        <v>-106329.51</v>
      </c>
      <c r="D43" s="75">
        <f>SUM(D41:D42)</f>
        <v>-93187.85</v>
      </c>
    </row>
    <row r="44" spans="2:4" x14ac:dyDescent="0.35">
      <c r="B44" s="45"/>
      <c r="C44" s="76"/>
      <c r="D44" s="76"/>
    </row>
    <row r="45" spans="2:4" x14ac:dyDescent="0.35">
      <c r="B45" s="65" t="s">
        <v>133</v>
      </c>
      <c r="C45" s="70">
        <v>-3971.9242219999751</v>
      </c>
      <c r="D45" s="70">
        <v>32088.259660999789</v>
      </c>
    </row>
    <row r="46" spans="2:4" x14ac:dyDescent="0.35">
      <c r="B46" s="65" t="s">
        <v>117</v>
      </c>
      <c r="C46" s="70">
        <v>197.93422199999895</v>
      </c>
      <c r="D46" s="70">
        <v>100.92033899999933</v>
      </c>
    </row>
    <row r="47" spans="2:4" x14ac:dyDescent="0.35">
      <c r="B47" s="65" t="s">
        <v>134</v>
      </c>
      <c r="C47" s="77">
        <v>227231</v>
      </c>
      <c r="D47" s="77">
        <v>151117</v>
      </c>
    </row>
    <row r="48" spans="2:4" x14ac:dyDescent="0.35">
      <c r="B48" s="45" t="s">
        <v>135</v>
      </c>
      <c r="C48" s="78">
        <f>SUM(C45:C47)</f>
        <v>223457.01</v>
      </c>
      <c r="D48" s="78">
        <f>SUM(D45:D47)</f>
        <v>183306.17999999979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rezultatului global</vt:lpstr>
      <vt:lpstr>Situatie pozitiei financiare</vt:lpstr>
      <vt:lpstr>Sit modif capitalurilor</vt:lpstr>
      <vt:lpstr>Sit fluxurilor de trezorerie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Moise, Luiza</dc:creator>
  <cp:lastModifiedBy>Moise, Luiza</cp:lastModifiedBy>
  <dcterms:created xsi:type="dcterms:W3CDTF">2022-02-25T13:17:23Z</dcterms:created>
  <dcterms:modified xsi:type="dcterms:W3CDTF">2022-05-16T13:44:24Z</dcterms:modified>
</cp:coreProperties>
</file>