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wsfp2srv\data\Groups\Audit\Statutory Audit\Audit\Year 2023\Decembrie 2023\Variante\"/>
    </mc:Choice>
  </mc:AlternateContent>
  <xr:revisionPtr revIDLastSave="0" documentId="13_ncr:1_{9493DE72-561B-4C51-B6A7-73E1ACAB1EF6}" xr6:coauthVersionLast="47" xr6:coauthVersionMax="47" xr10:uidLastSave="{00000000-0000-0000-0000-000000000000}"/>
  <bookViews>
    <workbookView xWindow="-108" yWindow="-108" windowWidth="23256" windowHeight="13896" tabRatio="784" xr2:uid="{E94D0ECE-9588-4918-A9AC-10EC21A996D5}"/>
  </bookViews>
  <sheets>
    <sheet name="Index" sheetId="5" r:id="rId1"/>
    <sheet name="Situatia rezultatului global" sheetId="2" r:id="rId2"/>
    <sheet name="Situatie pozitiei financiare" sheetId="1" r:id="rId3"/>
    <sheet name="Sit modif capitalurilor" sheetId="3" r:id="rId4"/>
    <sheet name="Sit fluxurilor de trezorerie" sheetId="4" r:id="rId5"/>
  </sheets>
  <externalReferences>
    <externalReference r:id="rId6"/>
  </externalReferences>
  <definedNames>
    <definedName name="OLE_LINK1" localSheetId="4">'Sit fluxurilor de trezorerie'!$D$22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4" l="1"/>
  <c r="C50" i="4"/>
  <c r="C49" i="4"/>
  <c r="C48" i="4"/>
  <c r="D45" i="4"/>
  <c r="C45" i="4"/>
  <c r="C44" i="4"/>
  <c r="D43" i="4"/>
  <c r="D46" i="4" s="1"/>
  <c r="C43" i="4"/>
  <c r="C46" i="4" s="1"/>
  <c r="C39" i="4"/>
  <c r="C38" i="4"/>
  <c r="C37" i="4"/>
  <c r="C36" i="4"/>
  <c r="C40" i="4" s="1"/>
  <c r="C32" i="4"/>
  <c r="C31" i="4"/>
  <c r="D30" i="4"/>
  <c r="C30" i="4"/>
  <c r="C29" i="4"/>
  <c r="C28" i="4"/>
  <c r="C27" i="4"/>
  <c r="D26" i="4"/>
  <c r="D33" i="4" s="1"/>
  <c r="C25" i="4"/>
  <c r="C24" i="4"/>
  <c r="D23" i="4"/>
  <c r="C23" i="4"/>
  <c r="C22" i="4"/>
  <c r="C21" i="4"/>
  <c r="C20" i="4"/>
  <c r="C26" i="4" s="1"/>
  <c r="C33" i="4" s="1"/>
  <c r="C19" i="4"/>
  <c r="C18" i="4"/>
  <c r="C17" i="4"/>
  <c r="C15" i="4"/>
  <c r="C14" i="4"/>
  <c r="C13" i="4"/>
  <c r="C11" i="4"/>
  <c r="H19" i="3"/>
  <c r="F19" i="3"/>
  <c r="E19" i="3"/>
  <c r="I19" i="3" s="1"/>
  <c r="F17" i="3"/>
  <c r="I17" i="3" s="1"/>
  <c r="H16" i="3"/>
  <c r="F16" i="3"/>
  <c r="I15" i="3"/>
  <c r="E15" i="3"/>
  <c r="E14" i="3"/>
  <c r="I14" i="3" s="1"/>
  <c r="E13" i="3"/>
  <c r="I13" i="3" s="1"/>
  <c r="E12" i="3"/>
  <c r="I12" i="3" s="1"/>
  <c r="H11" i="3"/>
  <c r="I11" i="3" s="1"/>
  <c r="H10" i="3"/>
  <c r="F10" i="3"/>
  <c r="E10" i="3"/>
  <c r="I10" i="3" s="1"/>
  <c r="I36" i="3"/>
  <c r="I35" i="3"/>
  <c r="I34" i="3"/>
  <c r="G33" i="3"/>
  <c r="G37" i="3" s="1"/>
  <c r="F33" i="3"/>
  <c r="F37" i="3" s="1"/>
  <c r="E33" i="3"/>
  <c r="E37" i="3" s="1"/>
  <c r="D33" i="3"/>
  <c r="D37" i="3" s="1"/>
  <c r="C33" i="3"/>
  <c r="C37" i="3" s="1"/>
  <c r="I37" i="3" s="1"/>
  <c r="I32" i="3"/>
  <c r="I31" i="3"/>
  <c r="I30" i="3" s="1"/>
  <c r="H30" i="3"/>
  <c r="F30" i="3"/>
  <c r="E30" i="3"/>
  <c r="E29" i="3"/>
  <c r="I29" i="3" s="1"/>
  <c r="I28" i="3"/>
  <c r="D52" i="1"/>
  <c r="D51" i="1"/>
  <c r="D50" i="1"/>
  <c r="D49" i="1"/>
  <c r="D48" i="1"/>
  <c r="D47" i="1"/>
  <c r="D44" i="1"/>
  <c r="D43" i="1"/>
  <c r="D42" i="1"/>
  <c r="D41" i="1"/>
  <c r="D40" i="1"/>
  <c r="D37" i="1"/>
  <c r="D36" i="1"/>
  <c r="D35" i="1"/>
  <c r="D34" i="1"/>
  <c r="D33" i="1"/>
  <c r="D32" i="1"/>
  <c r="D31" i="1"/>
  <c r="D30" i="1"/>
  <c r="D29" i="1"/>
  <c r="D26" i="1"/>
  <c r="D24" i="1"/>
  <c r="D23" i="1"/>
  <c r="D22" i="1"/>
  <c r="D21" i="1"/>
  <c r="D20" i="1"/>
  <c r="D19" i="1"/>
  <c r="D18" i="1"/>
  <c r="D15" i="1"/>
  <c r="D14" i="1"/>
  <c r="D13" i="1"/>
  <c r="D12" i="1"/>
  <c r="D11" i="1"/>
  <c r="D10" i="1"/>
  <c r="D9" i="1"/>
  <c r="D50" i="2"/>
  <c r="D49" i="2"/>
  <c r="D48" i="2"/>
  <c r="D47" i="2"/>
  <c r="D45" i="2"/>
  <c r="D44" i="2"/>
  <c r="D43" i="2"/>
  <c r="D42" i="2"/>
  <c r="D40" i="2"/>
  <c r="D38" i="2"/>
  <c r="D37" i="2"/>
  <c r="D35" i="2"/>
  <c r="D34" i="2"/>
  <c r="D33" i="2"/>
  <c r="D32" i="2"/>
  <c r="D30" i="2"/>
  <c r="D28" i="2"/>
  <c r="D27" i="2"/>
  <c r="D26" i="2"/>
  <c r="D25" i="2"/>
  <c r="D24" i="2"/>
  <c r="D23" i="2"/>
  <c r="D21" i="2"/>
  <c r="D20" i="2"/>
  <c r="D19" i="2"/>
  <c r="D18" i="2"/>
  <c r="D17" i="2"/>
  <c r="D16" i="2"/>
  <c r="D15" i="2"/>
  <c r="D14" i="2"/>
  <c r="D12" i="2"/>
  <c r="D11" i="2"/>
  <c r="D10" i="2"/>
  <c r="D9" i="2"/>
  <c r="D8" i="2"/>
  <c r="C30" i="3" l="1"/>
  <c r="I33" i="3"/>
  <c r="D30" i="3"/>
  <c r="G30" i="3"/>
</calcChain>
</file>

<file path=xl/sharedStrings.xml><?xml version="1.0" encoding="utf-8"?>
<sst xmlns="http://schemas.openxmlformats.org/spreadsheetml/2006/main" count="202" uniqueCount="158">
  <si>
    <t xml:space="preserve">SITUATIA POZITIEI FINANCIARE </t>
  </si>
  <si>
    <t xml:space="preserve">La data </t>
  </si>
  <si>
    <t xml:space="preserve">Active </t>
  </si>
  <si>
    <t>Active imobilizate</t>
  </si>
  <si>
    <t>Imobilizari corporale</t>
  </si>
  <si>
    <t>Dreptul de utilizare al activelor-suport</t>
  </si>
  <si>
    <t>Investitii imobiliare</t>
  </si>
  <si>
    <t>Imobilizari necorporale</t>
  </si>
  <si>
    <t>Imobilizari financiare</t>
  </si>
  <si>
    <t>Alte imobilizari financiare</t>
  </si>
  <si>
    <t>Active circulante</t>
  </si>
  <si>
    <t>Stocuri</t>
  </si>
  <si>
    <t>Creante comerciale si alte creante</t>
  </si>
  <si>
    <t>Disponibilitati plasate in sistem de cash pooling</t>
  </si>
  <si>
    <t>Conturi colaterale pentru scrisori de garantie</t>
  </si>
  <si>
    <t>Numerar si depozite</t>
  </si>
  <si>
    <t>Total active circulante</t>
  </si>
  <si>
    <t>Total active</t>
  </si>
  <si>
    <t xml:space="preserve">Capital  </t>
  </si>
  <si>
    <t>Rezerve legale</t>
  </si>
  <si>
    <t>Alte rezerve</t>
  </si>
  <si>
    <t>Rezultatul reportat</t>
  </si>
  <si>
    <t>Rezultat reportat tranzitie IFRS</t>
  </si>
  <si>
    <t>Rezultat curent</t>
  </si>
  <si>
    <t>Total capital propriu</t>
  </si>
  <si>
    <t>Datorii pe termen lung</t>
  </si>
  <si>
    <t>Datorii privind impozitele amanate</t>
  </si>
  <si>
    <t>Datoria privind leasingul</t>
  </si>
  <si>
    <t>Alte datorii</t>
  </si>
  <si>
    <t>Total datorii pe termen lung</t>
  </si>
  <si>
    <t>Datorii curente</t>
  </si>
  <si>
    <t>Datorii comerciale si similare</t>
  </si>
  <si>
    <t>Impozit pe profit de plata</t>
  </si>
  <si>
    <t>Total datorii pe termen scurt</t>
  </si>
  <si>
    <t>Total datorii</t>
  </si>
  <si>
    <t>Total capital propriu si datorii</t>
  </si>
  <si>
    <t>SITUATIA REZULTATULUI GLOBAL</t>
  </si>
  <si>
    <t>Cifra de afaceri neta</t>
  </si>
  <si>
    <t>Servicii prestate</t>
  </si>
  <si>
    <t>Venituri din chirii</t>
  </si>
  <si>
    <t>Alte venituri din exploatare</t>
  </si>
  <si>
    <t>VENITURI DIN EXPLOATARE - TOTAL</t>
  </si>
  <si>
    <t>Cheltuieli cu materialele consumabile</t>
  </si>
  <si>
    <t>Cheltuieli cu energie si apa</t>
  </si>
  <si>
    <t>Cheltuieli privind marfurile</t>
  </si>
  <si>
    <t xml:space="preserve">          Salarii </t>
  </si>
  <si>
    <t xml:space="preserve">          Cheltuieli cu asigurarile si protectia sociala</t>
  </si>
  <si>
    <t xml:space="preserve">Ajustari de valoare privind activele imobilizate,din care </t>
  </si>
  <si>
    <t xml:space="preserve">          Amortizare</t>
  </si>
  <si>
    <t xml:space="preserve">          Ajustari de valoare pentru deprecierea imobilizarilor</t>
  </si>
  <si>
    <t>Cheltuieli privind prestatiile externe</t>
  </si>
  <si>
    <t>Cheltuieli cu alte impozite, taxe si varsaminte asimilate</t>
  </si>
  <si>
    <t xml:space="preserve">Alte cheltuieli de exploatare </t>
  </si>
  <si>
    <t>CHELTUIELI DE EXPLOATARE - TOTAL</t>
  </si>
  <si>
    <t>Venituri din dobanzi</t>
  </si>
  <si>
    <t>- din care, veniturile obtinute de la entitatile afiliate</t>
  </si>
  <si>
    <t>Alte venituri financiare</t>
  </si>
  <si>
    <t xml:space="preserve">VENITURI FINANCIARE - TOTAL </t>
  </si>
  <si>
    <t>Alte cheltuieli financiare</t>
  </si>
  <si>
    <t xml:space="preserve">CHELTUIELI FINANCIARE - TOTAL </t>
  </si>
  <si>
    <t>REZULTATUL FINANCIAR</t>
  </si>
  <si>
    <t>REZULTATUL INAINTE DE IMPOZITARE</t>
  </si>
  <si>
    <t>Cheltuiala cu impozitul pe profit</t>
  </si>
  <si>
    <t>REZULTATUL EXERCITIULUI FINANCIAR</t>
  </si>
  <si>
    <t>Rezultat pe actiune</t>
  </si>
  <si>
    <t>Castiguri / (pierderi) actuariale aferente beneficiilor de pensionare</t>
  </si>
  <si>
    <t>Modificarea valorii juste a activelor financiare evaluate la valoarea justa prin alte elemente ale rezultatului global</t>
  </si>
  <si>
    <t>Total rezultat global al exercitiului, net de impozite</t>
  </si>
  <si>
    <t>Cheltuieli cu personalul,din care :</t>
  </si>
  <si>
    <t>REZULTATUL DIN EXPLOATARE</t>
  </si>
  <si>
    <t>Alte elemente ale rezultatului global care nu vor fi clasificate in contul de profit si pierdere in perioadele urmatoare, net de impozite</t>
  </si>
  <si>
    <t>Total active imobilizate</t>
  </si>
  <si>
    <t>Alte active circulante</t>
  </si>
  <si>
    <t>Capital si reserve</t>
  </si>
  <si>
    <t>Capital social, din care:</t>
  </si>
  <si>
    <t>Capital subscris varsat</t>
  </si>
  <si>
    <t>Ajustari ale capitalului social</t>
  </si>
  <si>
    <t>Datorii privind beneficiile angajatilor</t>
  </si>
  <si>
    <t>SITUATIA MODIFICARII CAPITALURILOR PROPRII</t>
  </si>
  <si>
    <t xml:space="preserve">Capital </t>
  </si>
  <si>
    <t>Rezerve</t>
  </si>
  <si>
    <t>Alte</t>
  </si>
  <si>
    <t>Rezultatul</t>
  </si>
  <si>
    <t xml:space="preserve">Capitaluri </t>
  </si>
  <si>
    <t>social</t>
  </si>
  <si>
    <t xml:space="preserve">legale </t>
  </si>
  <si>
    <t>rezerve</t>
  </si>
  <si>
    <t>reportat</t>
  </si>
  <si>
    <t xml:space="preserve">perioadei </t>
  </si>
  <si>
    <t>proprii</t>
  </si>
  <si>
    <t>tranzitie IFRS</t>
  </si>
  <si>
    <t>Repartizare rezultat</t>
  </si>
  <si>
    <t xml:space="preserve">Dividende </t>
  </si>
  <si>
    <t>Rezultatul perioadei</t>
  </si>
  <si>
    <t>Castiguri/pierderi actuariale aferente beneficiilor de pensionare</t>
  </si>
  <si>
    <t>SITUATIA FLUXURILOR DE TREZORERIE</t>
  </si>
  <si>
    <t xml:space="preserve">Metoda indirecta </t>
  </si>
  <si>
    <t>Rezultat net inainte de impozitare si elemente extraordinare</t>
  </si>
  <si>
    <t>Ajustari pentru:</t>
  </si>
  <si>
    <t>Amortizarea aferenta imobilizarilor corporale si investitiilor imobiliare</t>
  </si>
  <si>
    <t>Amortizarea aferenta dreptului de utilizare al activelor-suport</t>
  </si>
  <si>
    <t>Amortizarea aferenta imobilizarilor necorporale</t>
  </si>
  <si>
    <t>Ajustari pentru deprecierea imobilizarilor corporale</t>
  </si>
  <si>
    <t>Ajustari pentru deprecierea stocurilor</t>
  </si>
  <si>
    <t>Ajustari pentru deprecierea creantelor clienti si altor creante</t>
  </si>
  <si>
    <t>Trecere pe cheltuiala clienti si debitori diversi</t>
  </si>
  <si>
    <t>Profitul din exploatare inainte de schimbari in capitalul circulant</t>
  </si>
  <si>
    <t>Descrestere / (Crestere) a stocurilor</t>
  </si>
  <si>
    <t>Impozit pe profit platit</t>
  </si>
  <si>
    <t>Plati pentru achizitionarea de imobilizari corporale si necorporale</t>
  </si>
  <si>
    <t>Dobanzi incasate</t>
  </si>
  <si>
    <t>Plati aferente contractelor de leasing</t>
  </si>
  <si>
    <t>Diferente de curs nerealizate</t>
  </si>
  <si>
    <t>Fluzuri de trezorerie din activitati de exploatare:</t>
  </si>
  <si>
    <t>Provizioane pentru beneficiile angajatiilor si alte provizioane</t>
  </si>
  <si>
    <t>Venturi din anularea datoriilor prescrise (dividende nerevendicate)</t>
  </si>
  <si>
    <t>Pierdere / (profit) din vanzarea de imobilizari corporale</t>
  </si>
  <si>
    <t>Diferente de curs nerealizate (Castig) / Pierdere</t>
  </si>
  <si>
    <t>Crestere / (Descrestere) a creantelor comerciale si de alta natura</t>
  </si>
  <si>
    <t>Crestere / (Descrestere) a datoriilor comerciale si de alta natura</t>
  </si>
  <si>
    <t>Fluxuri de trezorerie nete din activitati de exploatare</t>
  </si>
  <si>
    <t>Fluxuri de numerar din activitati de investitie:</t>
  </si>
  <si>
    <t>Incasari din vanzarea de imobilizari corporale si necorporale</t>
  </si>
  <si>
    <t>Descrestere/(Crestere) a soldului de cash pooling</t>
  </si>
  <si>
    <t>Fluxuri de trezorerie nete din activitati de investitie</t>
  </si>
  <si>
    <t xml:space="preserve">Fluxuri de trezorerie nete din activitati de finantare: </t>
  </si>
  <si>
    <t>Dividende platite</t>
  </si>
  <si>
    <t>Fluxuri de trezorerie nete din activitati de finantare</t>
  </si>
  <si>
    <t>Crestere neta a fluxurilor de trezorerie si a echivalentelor de numerar</t>
  </si>
  <si>
    <t>Numerar si echivalente de numerar la inceputul exercitiului financiar</t>
  </si>
  <si>
    <t>Numerar si echivalente de numerar la sfarsitul exercitiului financiar</t>
  </si>
  <si>
    <t>Rompetrol Well Services S.A.</t>
  </si>
  <si>
    <t xml:space="preserve">Extras din </t>
  </si>
  <si>
    <t>sume in RON</t>
  </si>
  <si>
    <t>Rezultat reportat</t>
  </si>
  <si>
    <t>Alte elemente aferente rezultatului global</t>
  </si>
  <si>
    <t>Situatii financiare individuale auditate</t>
  </si>
  <si>
    <t>Total Rezultat Global</t>
  </si>
  <si>
    <t>Alte elemente de capitaluri proprii</t>
  </si>
  <si>
    <t>Crestere / (Descrestere) a garantiilor de buna executie</t>
  </si>
  <si>
    <t>31.12.2022</t>
  </si>
  <si>
    <t>Ajustari de valoare privind stocurile</t>
  </si>
  <si>
    <t>Ajustari de valoare privind creantele</t>
  </si>
  <si>
    <t>Pentru perioada incheiata la 31 decembrie 2022</t>
  </si>
  <si>
    <t>Sold la 31 decembrie 2022 inclusiv elemente aferente rezultatului global</t>
  </si>
  <si>
    <t>Sold la 1 ianuarie 2022</t>
  </si>
  <si>
    <t>Transfer din alte rezerve in rezultatul reportat (d)</t>
  </si>
  <si>
    <t>-</t>
  </si>
  <si>
    <t>Dobanda leasing platita</t>
  </si>
  <si>
    <t>Cheltuieli cu dobanzi</t>
  </si>
  <si>
    <t>la data si pentru exercitiul financiar incheiat la 31 decembrie 2023</t>
  </si>
  <si>
    <t>Situatiile financiare, intocmite la data de 31 decembrie 2023, se refera la societatea Rompetrol Well Services SA.</t>
  </si>
  <si>
    <t>31.12.2023</t>
  </si>
  <si>
    <t>Pentru perioada incheiata la 31 decembrie 2023</t>
  </si>
  <si>
    <t>Sold la 1 ianuarie 2023</t>
  </si>
  <si>
    <t>Sold la 31 decembrie 2023 inclusiv elemente aferente rezultatului global</t>
  </si>
  <si>
    <t xml:space="preserve">- </t>
  </si>
  <si>
    <t>Castig din vanzarea de active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</si>
</sst>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1" x14ac:knownFonts="1"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3" fillId="0" borderId="0" xfId="0" applyFont="1"/>
    <xf numFmtId="0" fontId="9" fillId="0" borderId="0" xfId="0" applyFont="1"/>
    <xf numFmtId="164" fontId="4" fillId="0" borderId="0" xfId="0" applyNumberFormat="1" applyFont="1"/>
    <xf numFmtId="41" fontId="4" fillId="0" borderId="0" xfId="0" applyNumberFormat="1" applyFont="1"/>
    <xf numFmtId="0" fontId="7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/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37" fontId="8" fillId="0" borderId="4" xfId="1" applyNumberFormat="1" applyFont="1" applyFill="1" applyBorder="1" applyAlignment="1">
      <alignment horizontal="right" vertical="center"/>
    </xf>
    <xf numFmtId="0" fontId="10" fillId="0" borderId="0" xfId="2"/>
    <xf numFmtId="0" fontId="11" fillId="0" borderId="0" xfId="0" applyFont="1" applyAlignment="1">
      <alignment horizontal="justify"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justify" vertical="center"/>
    </xf>
    <xf numFmtId="37" fontId="13" fillId="0" borderId="0" xfId="0" applyNumberFormat="1" applyFont="1"/>
    <xf numFmtId="0" fontId="14" fillId="0" borderId="0" xfId="0" applyFont="1" applyAlignment="1">
      <alignment horizontal="justify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 indent="3"/>
    </xf>
    <xf numFmtId="0" fontId="15" fillId="0" borderId="0" xfId="0" applyFont="1" applyAlignment="1">
      <alignment vertical="center" wrapText="1"/>
    </xf>
    <xf numFmtId="37" fontId="12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top" wrapText="1"/>
    </xf>
    <xf numFmtId="37" fontId="12" fillId="0" borderId="0" xfId="0" applyNumberFormat="1" applyFont="1" applyAlignment="1">
      <alignment horizontal="right" vertical="center" wrapText="1"/>
    </xf>
    <xf numFmtId="37" fontId="12" fillId="0" borderId="4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2" fillId="0" borderId="0" xfId="1" applyNumberFormat="1" applyFont="1" applyFill="1"/>
    <xf numFmtId="0" fontId="13" fillId="0" borderId="0" xfId="0" applyFont="1" applyAlignment="1">
      <alignment horizontal="left" vertical="center" wrapText="1" indent="5"/>
    </xf>
    <xf numFmtId="43" fontId="13" fillId="0" borderId="0" xfId="0" applyNumberFormat="1" applyFont="1"/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 wrapText="1"/>
    </xf>
    <xf numFmtId="3" fontId="18" fillId="0" borderId="3" xfId="1" applyNumberFormat="1" applyFont="1" applyFill="1" applyBorder="1" applyAlignment="1">
      <alignment horizontal="right" vertical="center"/>
    </xf>
    <xf numFmtId="3" fontId="17" fillId="0" borderId="0" xfId="1" applyNumberFormat="1" applyFont="1" applyFill="1"/>
    <xf numFmtId="3" fontId="18" fillId="0" borderId="4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3" fontId="18" fillId="0" borderId="0" xfId="1" applyNumberFormat="1" applyFont="1" applyFill="1" applyAlignment="1">
      <alignment horizontal="right" vertical="center"/>
    </xf>
    <xf numFmtId="0" fontId="19" fillId="0" borderId="0" xfId="0" applyFont="1"/>
    <xf numFmtId="0" fontId="20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37" fontId="17" fillId="0" borderId="0" xfId="1" applyNumberFormat="1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37" fontId="12" fillId="0" borderId="3" xfId="1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37" fontId="12" fillId="0" borderId="0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/>
    <xf numFmtId="37" fontId="0" fillId="0" borderId="0" xfId="0" applyNumberFormat="1"/>
    <xf numFmtId="164" fontId="0" fillId="0" borderId="0" xfId="0" applyNumberFormat="1"/>
    <xf numFmtId="43" fontId="0" fillId="0" borderId="0" xfId="1" applyNumberFormat="1" applyFont="1"/>
    <xf numFmtId="0" fontId="1" fillId="0" borderId="0" xfId="0" applyFont="1"/>
    <xf numFmtId="37" fontId="1" fillId="0" borderId="0" xfId="0" applyNumberFormat="1" applyFont="1" applyAlignment="1">
      <alignment horizontal="right" vertical="center" wrapText="1"/>
    </xf>
    <xf numFmtId="37" fontId="1" fillId="0" borderId="0" xfId="0" applyNumberFormat="1" applyFont="1" applyAlignment="1">
      <alignment wrapText="1"/>
    </xf>
    <xf numFmtId="37" fontId="1" fillId="0" borderId="0" xfId="1" applyNumberFormat="1" applyFont="1" applyFill="1"/>
    <xf numFmtId="37" fontId="1" fillId="0" borderId="0" xfId="1" applyNumberFormat="1" applyFont="1" applyFill="1" applyAlignment="1">
      <alignment horizontal="right" vertical="center"/>
    </xf>
    <xf numFmtId="37" fontId="1" fillId="0" borderId="0" xfId="1" applyNumberFormat="1" applyFont="1" applyFill="1" applyBorder="1" applyAlignment="1">
      <alignment horizontal="right" vertical="center"/>
    </xf>
    <xf numFmtId="37" fontId="12" fillId="0" borderId="1" xfId="1" applyNumberFormat="1" applyFont="1" applyFill="1" applyBorder="1" applyAlignment="1">
      <alignment horizontal="right" vertical="center"/>
    </xf>
    <xf numFmtId="37" fontId="1" fillId="0" borderId="6" xfId="1" applyNumberFormat="1" applyFont="1" applyFill="1" applyBorder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wsfp2srv\data\Groups\Audit\Statutory%20Audit\Audit\Year%202023\Decembrie%202023\Variante\RWS%20Pachet%20IFRS%20RON%20Dec%202023_v2.xlsx" TargetMode="External"/><Relationship Id="rId1" Type="http://schemas.openxmlformats.org/officeDocument/2006/relationships/externalLinkPath" Target="RWS%20Pachet%20IFRS%20RON%20Dec%202023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"/>
      <sheetName val="BS"/>
      <sheetName val="Capitaluri"/>
      <sheetName val="CF"/>
      <sheetName val="CF matrix"/>
      <sheetName val="Monezi Cash"/>
      <sheetName val="reconciliere impozit"/>
      <sheetName val="Alte imobilizari financiare"/>
      <sheetName val="Numerar"/>
      <sheetName val="Contingente"/>
      <sheetName val="Cifra afaceri"/>
      <sheetName val="Venituri-cheltuieli"/>
      <sheetName val="Rezultat pe actiune"/>
      <sheetName val="PPE"/>
      <sheetName val="Imobiliare"/>
      <sheetName val="INTA"/>
      <sheetName val="Imob Financiare"/>
      <sheetName val="Stocuri"/>
      <sheetName val="Creante"/>
      <sheetName val="Alte active circulante"/>
      <sheetName val="Provizioane"/>
      <sheetName val="ROA"/>
      <sheetName val="Leasing"/>
      <sheetName val="Datorii"/>
      <sheetName val="ICO"/>
      <sheetName val="IFRS 7"/>
      <sheetName val="indicatori"/>
      <sheetName val="TB Dec 23"/>
      <sheetName val="TB Dec 22"/>
      <sheetName val="Mapare conturi SF"/>
    </sheetNames>
    <sheetDataSet>
      <sheetData sheetId="0">
        <row r="11">
          <cell r="D11">
            <v>72563673</v>
          </cell>
        </row>
        <row r="12">
          <cell r="D12">
            <v>72067998</v>
          </cell>
        </row>
        <row r="13">
          <cell r="D13">
            <v>495675</v>
          </cell>
        </row>
        <row r="15">
          <cell r="D15">
            <v>923838</v>
          </cell>
        </row>
        <row r="16">
          <cell r="D16">
            <v>73487511</v>
          </cell>
        </row>
        <row r="18">
          <cell r="D18">
            <v>-19654780</v>
          </cell>
        </row>
        <row r="19">
          <cell r="D19">
            <v>-585961</v>
          </cell>
        </row>
        <row r="20">
          <cell r="D20">
            <v>-17280</v>
          </cell>
        </row>
        <row r="21">
          <cell r="D21">
            <v>-21212561</v>
          </cell>
        </row>
        <row r="22">
          <cell r="D22">
            <v>-20295367</v>
          </cell>
        </row>
        <row r="23">
          <cell r="D23">
            <v>-671446</v>
          </cell>
        </row>
        <row r="24">
          <cell r="D24">
            <v>-5921961</v>
          </cell>
        </row>
        <row r="25">
          <cell r="D25">
            <v>-5921961</v>
          </cell>
        </row>
        <row r="27">
          <cell r="D27">
            <v>65803</v>
          </cell>
        </row>
        <row r="28">
          <cell r="D28">
            <v>-113053</v>
          </cell>
        </row>
        <row r="29">
          <cell r="D29">
            <v>-14296892</v>
          </cell>
        </row>
        <row r="30">
          <cell r="D30">
            <v>-702188</v>
          </cell>
        </row>
        <row r="32">
          <cell r="D32">
            <v>-243960</v>
          </cell>
        </row>
        <row r="33">
          <cell r="D33">
            <v>-62682833</v>
          </cell>
        </row>
        <row r="35">
          <cell r="D35">
            <v>10804678</v>
          </cell>
        </row>
        <row r="37">
          <cell r="D37">
            <v>3839711</v>
          </cell>
        </row>
        <row r="38">
          <cell r="D38">
            <v>3825036</v>
          </cell>
        </row>
        <row r="39">
          <cell r="D39">
            <v>42505</v>
          </cell>
        </row>
        <row r="41">
          <cell r="D41">
            <v>3882216</v>
          </cell>
        </row>
        <row r="44">
          <cell r="D44">
            <v>-832047</v>
          </cell>
        </row>
        <row r="46">
          <cell r="D46">
            <v>-832047</v>
          </cell>
        </row>
        <row r="48">
          <cell r="D48">
            <v>3050169</v>
          </cell>
        </row>
        <row r="50">
          <cell r="D50">
            <v>13854847</v>
          </cell>
        </row>
        <row r="52">
          <cell r="D52">
            <v>-2086984</v>
          </cell>
        </row>
        <row r="54">
          <cell r="D54">
            <v>11767863</v>
          </cell>
        </row>
        <row r="58">
          <cell r="D58">
            <v>4.2301394474082363E-2</v>
          </cell>
        </row>
        <row r="64">
          <cell r="D64">
            <v>-1213037.4795405897</v>
          </cell>
        </row>
        <row r="66">
          <cell r="D66">
            <v>-173571.72</v>
          </cell>
        </row>
        <row r="67">
          <cell r="D67">
            <v>-1039465.7595405898</v>
          </cell>
        </row>
        <row r="70">
          <cell r="D70">
            <v>10554825.52045941</v>
          </cell>
        </row>
      </sheetData>
      <sheetData sheetId="1">
        <row r="11">
          <cell r="D11">
            <v>21371048</v>
          </cell>
        </row>
        <row r="12">
          <cell r="D12">
            <v>11746246</v>
          </cell>
        </row>
        <row r="13">
          <cell r="D13">
            <v>414197</v>
          </cell>
        </row>
        <row r="14">
          <cell r="D14">
            <v>59652</v>
          </cell>
        </row>
        <row r="15">
          <cell r="D15">
            <v>8966492</v>
          </cell>
        </row>
        <row r="16">
          <cell r="D16">
            <v>6580872</v>
          </cell>
        </row>
        <row r="17">
          <cell r="D17">
            <v>49138507</v>
          </cell>
        </row>
        <row r="20">
          <cell r="D20">
            <v>5442042</v>
          </cell>
        </row>
        <row r="22">
          <cell r="D22">
            <v>18263004</v>
          </cell>
        </row>
        <row r="24">
          <cell r="D24">
            <v>50730823</v>
          </cell>
        </row>
        <row r="25">
          <cell r="D25">
            <v>1053746</v>
          </cell>
        </row>
        <row r="26">
          <cell r="D26">
            <v>121112</v>
          </cell>
        </row>
        <row r="27">
          <cell r="D27">
            <v>648543</v>
          </cell>
        </row>
        <row r="28">
          <cell r="D28">
            <v>76259270</v>
          </cell>
        </row>
        <row r="30">
          <cell r="D30">
            <v>125397777</v>
          </cell>
        </row>
        <row r="33">
          <cell r="D33">
            <v>28557446</v>
          </cell>
        </row>
        <row r="34">
          <cell r="D34">
            <v>27819090</v>
          </cell>
        </row>
        <row r="35">
          <cell r="D35">
            <v>738356</v>
          </cell>
        </row>
        <row r="36">
          <cell r="D36">
            <v>5563818</v>
          </cell>
        </row>
        <row r="37">
          <cell r="D37">
            <v>24619127.52045941</v>
          </cell>
        </row>
        <row r="38">
          <cell r="D38">
            <v>12854944.47954059</v>
          </cell>
        </row>
        <row r="39">
          <cell r="D39">
            <v>18041378</v>
          </cell>
        </row>
        <row r="40">
          <cell r="D40">
            <v>11767862.581507443</v>
          </cell>
        </row>
        <row r="42">
          <cell r="D42">
            <v>101404576.58150744</v>
          </cell>
        </row>
        <row r="46">
          <cell r="D46">
            <v>1175961</v>
          </cell>
        </row>
        <row r="47">
          <cell r="D47">
            <v>844685</v>
          </cell>
        </row>
        <row r="48">
          <cell r="D48">
            <v>6172638</v>
          </cell>
        </row>
        <row r="49">
          <cell r="D49">
            <v>77748</v>
          </cell>
        </row>
        <row r="50">
          <cell r="D50">
            <v>8271032</v>
          </cell>
        </row>
        <row r="53">
          <cell r="D53">
            <v>12669755</v>
          </cell>
        </row>
        <row r="54">
          <cell r="D54">
            <v>419415</v>
          </cell>
        </row>
        <row r="56">
          <cell r="D56">
            <v>2632998</v>
          </cell>
        </row>
        <row r="57">
          <cell r="D57">
            <v>15722168</v>
          </cell>
        </row>
        <row r="58">
          <cell r="D58">
            <v>23993200</v>
          </cell>
        </row>
        <row r="59">
          <cell r="D59">
            <v>125397776.58150744</v>
          </cell>
        </row>
      </sheetData>
      <sheetData sheetId="2">
        <row r="11">
          <cell r="D11">
            <v>25832165</v>
          </cell>
          <cell r="E11">
            <v>12854944.32</v>
          </cell>
          <cell r="G11">
            <v>2449517</v>
          </cell>
        </row>
        <row r="14">
          <cell r="E14">
            <v>2449517</v>
          </cell>
          <cell r="G14">
            <v>-2449517</v>
          </cell>
        </row>
        <row r="15">
          <cell r="E15">
            <v>-2449516.5299999998</v>
          </cell>
        </row>
        <row r="17">
          <cell r="G17">
            <v>11767863</v>
          </cell>
        </row>
        <row r="21">
          <cell r="D21">
            <v>-1213037.4795405895</v>
          </cell>
        </row>
        <row r="22">
          <cell r="D22">
            <v>-1039465.7595405895</v>
          </cell>
        </row>
        <row r="23">
          <cell r="D23">
            <v>-173571.72</v>
          </cell>
        </row>
        <row r="25">
          <cell r="D25">
            <v>24619127.52045941</v>
          </cell>
          <cell r="E25">
            <v>12854943.790000001</v>
          </cell>
          <cell r="G25">
            <v>11767863</v>
          </cell>
        </row>
      </sheetData>
      <sheetData sheetId="3">
        <row r="8">
          <cell r="B8">
            <v>13854847</v>
          </cell>
        </row>
        <row r="10">
          <cell r="B10">
            <v>4222744.2299999995</v>
          </cell>
        </row>
        <row r="11">
          <cell r="B11">
            <v>1660944.0599999998</v>
          </cell>
        </row>
        <row r="12">
          <cell r="B12">
            <v>38272.78</v>
          </cell>
        </row>
        <row r="14">
          <cell r="B14">
            <v>-63389</v>
          </cell>
        </row>
        <row r="15">
          <cell r="B15">
            <v>-65802.61</v>
          </cell>
        </row>
        <row r="16">
          <cell r="B16">
            <v>113477.13000000003</v>
          </cell>
        </row>
        <row r="17">
          <cell r="B17">
            <v>27337</v>
          </cell>
        </row>
        <row r="18">
          <cell r="B18">
            <v>-787548.73</v>
          </cell>
        </row>
        <row r="19">
          <cell r="B19">
            <v>-3839711.48</v>
          </cell>
        </row>
        <row r="20">
          <cell r="B20">
            <v>700439.4</v>
          </cell>
          <cell r="C20">
            <v>837205.6</v>
          </cell>
        </row>
        <row r="21">
          <cell r="B21">
            <v>-135461.11000000007</v>
          </cell>
        </row>
        <row r="22">
          <cell r="B22">
            <v>66487.759999999995</v>
          </cell>
        </row>
        <row r="24">
          <cell r="B24">
            <v>-2758389</v>
          </cell>
        </row>
        <row r="25">
          <cell r="B25">
            <v>-1411259.08</v>
          </cell>
        </row>
        <row r="26">
          <cell r="B26">
            <v>575233.61</v>
          </cell>
        </row>
        <row r="27">
          <cell r="B27">
            <v>-1909792.8299999998</v>
          </cell>
          <cell r="C27">
            <v>1946344.6800000072</v>
          </cell>
        </row>
        <row r="28">
          <cell r="B28">
            <v>-2034869</v>
          </cell>
        </row>
        <row r="29">
          <cell r="B29">
            <v>-611509.4</v>
          </cell>
        </row>
        <row r="32">
          <cell r="B32">
            <v>-929941.17999999993</v>
          </cell>
        </row>
        <row r="33">
          <cell r="B33">
            <v>149613.79999999999</v>
          </cell>
        </row>
        <row r="35">
          <cell r="B35">
            <v>-4528493.5199999996</v>
          </cell>
        </row>
        <row r="36">
          <cell r="B36">
            <v>3754423</v>
          </cell>
        </row>
        <row r="39">
          <cell r="B39">
            <v>-2628979.2600000002</v>
          </cell>
          <cell r="C39">
            <v>-2627462.9899999998</v>
          </cell>
        </row>
        <row r="40">
          <cell r="B40">
            <v>100</v>
          </cell>
        </row>
        <row r="41">
          <cell r="B41">
            <v>-3301947.77</v>
          </cell>
          <cell r="C41">
            <v>-44724029.650000006</v>
          </cell>
        </row>
        <row r="44">
          <cell r="B44">
            <v>157077.37175999887</v>
          </cell>
        </row>
        <row r="45">
          <cell r="B45">
            <v>-250.57176000000072</v>
          </cell>
        </row>
        <row r="46">
          <cell r="B46">
            <v>491717</v>
          </cell>
        </row>
        <row r="47">
          <cell r="B47">
            <v>648542.79999999888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tabSelected="1" workbookViewId="0">
      <selection activeCell="I28" sqref="I28"/>
    </sheetView>
  </sheetViews>
  <sheetFormatPr defaultColWidth="9.42578125" defaultRowHeight="12" x14ac:dyDescent="0.25"/>
  <cols>
    <col min="1" max="1" width="3.42578125" customWidth="1"/>
    <col min="2" max="10" width="9.42578125" customWidth="1"/>
  </cols>
  <sheetData>
    <row r="1" spans="2:2" x14ac:dyDescent="0.25">
      <c r="B1" s="4" t="s">
        <v>131</v>
      </c>
    </row>
    <row r="3" spans="2:2" x14ac:dyDescent="0.25">
      <c r="B3" t="s">
        <v>132</v>
      </c>
    </row>
    <row r="4" spans="2:2" x14ac:dyDescent="0.25">
      <c r="B4" t="s">
        <v>136</v>
      </c>
    </row>
    <row r="5" spans="2:2" x14ac:dyDescent="0.25">
      <c r="B5" t="s">
        <v>150</v>
      </c>
    </row>
    <row r="7" spans="2:2" x14ac:dyDescent="0.25">
      <c r="B7" s="18" t="s">
        <v>36</v>
      </c>
    </row>
    <row r="8" spans="2:2" x14ac:dyDescent="0.25">
      <c r="B8" s="18" t="s">
        <v>0</v>
      </c>
    </row>
    <row r="9" spans="2:2" x14ac:dyDescent="0.25">
      <c r="B9" s="18" t="s">
        <v>78</v>
      </c>
    </row>
    <row r="10" spans="2:2" x14ac:dyDescent="0.25">
      <c r="B10" s="18" t="s">
        <v>95</v>
      </c>
    </row>
    <row r="12" spans="2:2" x14ac:dyDescent="0.25">
      <c r="B12" t="s">
        <v>151</v>
      </c>
    </row>
  </sheetData>
  <hyperlinks>
    <hyperlink ref="B7" location="'Situatia rezultatului global'!A1" display="SITUATIA REZULTATULUI GLOBAL" xr:uid="{FFCE9EC3-4D9F-4E7F-9944-DC9427B2D95A}"/>
    <hyperlink ref="B8" location="'Situatie pozitiei financiare'!A1" display="SITUATIA POZITIEI FINANCIARE " xr:uid="{180144C3-234A-4BD3-847E-CB257F5032F6}"/>
    <hyperlink ref="B9" location="'Sit modif capitalurilor'!A1" display="SITUATIA MODIFICARII CAPITALURILOR PROPRII" xr:uid="{4CD59F33-4C6B-4A20-94A8-310A4E3DC637}"/>
    <hyperlink ref="B10" location="'Sit fluxurilor de trezorerie'!A1" display="SITUATIA FLUXURILOR DE TREZORERIE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F51"/>
  <sheetViews>
    <sheetView topLeftCell="A18" workbookViewId="0">
      <selection activeCell="B27" sqref="B27"/>
    </sheetView>
  </sheetViews>
  <sheetFormatPr defaultRowHeight="12" x14ac:dyDescent="0.25"/>
  <cols>
    <col min="2" max="2" width="67.42578125" customWidth="1"/>
    <col min="4" max="4" width="17.140625" customWidth="1"/>
    <col min="5" max="5" width="17.42578125" customWidth="1"/>
    <col min="6" max="6" width="15" bestFit="1" customWidth="1"/>
  </cols>
  <sheetData>
    <row r="1" spans="2:5" x14ac:dyDescent="0.25">
      <c r="B1" s="20" t="s">
        <v>131</v>
      </c>
      <c r="C1" s="21"/>
      <c r="D1" s="21"/>
      <c r="E1" s="21"/>
    </row>
    <row r="2" spans="2:5" x14ac:dyDescent="0.25">
      <c r="B2" s="22" t="s">
        <v>36</v>
      </c>
      <c r="C2" s="22"/>
      <c r="D2" s="23"/>
      <c r="E2" s="23"/>
    </row>
    <row r="3" spans="2:5" x14ac:dyDescent="0.25">
      <c r="B3" s="24" t="s">
        <v>133</v>
      </c>
      <c r="C3" s="22"/>
      <c r="D3" s="21"/>
      <c r="E3" s="21"/>
    </row>
    <row r="4" spans="2:5" ht="12.6" thickBot="1" x14ac:dyDescent="0.3">
      <c r="B4" s="22"/>
      <c r="C4" s="22"/>
      <c r="D4" s="21"/>
      <c r="E4" s="21"/>
    </row>
    <row r="5" spans="2:5" x14ac:dyDescent="0.25">
      <c r="B5" s="25"/>
      <c r="C5" s="25"/>
      <c r="D5" s="26" t="s">
        <v>1</v>
      </c>
      <c r="E5" s="26" t="s">
        <v>1</v>
      </c>
    </row>
    <row r="6" spans="2:5" ht="12.6" thickBot="1" x14ac:dyDescent="0.3">
      <c r="B6" s="27"/>
      <c r="C6" s="28"/>
      <c r="D6" s="28" t="s">
        <v>152</v>
      </c>
      <c r="E6" s="28" t="s">
        <v>140</v>
      </c>
    </row>
    <row r="7" spans="2:5" ht="12.6" thickTop="1" x14ac:dyDescent="0.25">
      <c r="B7" s="21"/>
      <c r="C7" s="21"/>
      <c r="D7" s="82"/>
      <c r="E7" s="82"/>
    </row>
    <row r="8" spans="2:5" x14ac:dyDescent="0.25">
      <c r="B8" s="29" t="s">
        <v>37</v>
      </c>
      <c r="C8" s="30"/>
      <c r="D8" s="83">
        <f>[1]IS!$D$11</f>
        <v>72563673</v>
      </c>
      <c r="E8" s="83">
        <v>52768046</v>
      </c>
    </row>
    <row r="9" spans="2:5" x14ac:dyDescent="0.25">
      <c r="B9" s="31" t="s">
        <v>38</v>
      </c>
      <c r="C9" s="30"/>
      <c r="D9" s="83">
        <f>[1]IS!$D$12</f>
        <v>72067998</v>
      </c>
      <c r="E9" s="83">
        <v>52295150</v>
      </c>
    </row>
    <row r="10" spans="2:5" x14ac:dyDescent="0.25">
      <c r="B10" s="31" t="s">
        <v>39</v>
      </c>
      <c r="C10" s="30"/>
      <c r="D10" s="83">
        <f>[1]IS!$D$13</f>
        <v>495675</v>
      </c>
      <c r="E10" s="83">
        <v>472896</v>
      </c>
    </row>
    <row r="11" spans="2:5" ht="12.6" thickBot="1" x14ac:dyDescent="0.3">
      <c r="B11" s="32" t="s">
        <v>40</v>
      </c>
      <c r="C11" s="30"/>
      <c r="D11" s="83">
        <f>[1]IS!$D$15</f>
        <v>923838</v>
      </c>
      <c r="E11" s="83">
        <v>460851</v>
      </c>
    </row>
    <row r="12" spans="2:5" ht="12.6" thickBot="1" x14ac:dyDescent="0.3">
      <c r="B12" s="29" t="s">
        <v>41</v>
      </c>
      <c r="C12" s="29"/>
      <c r="D12" s="33">
        <f>[1]IS!$D$16</f>
        <v>73487511</v>
      </c>
      <c r="E12" s="33">
        <v>53228897</v>
      </c>
    </row>
    <row r="13" spans="2:5" x14ac:dyDescent="0.25">
      <c r="B13" s="34"/>
      <c r="C13" s="34"/>
      <c r="D13" s="84"/>
      <c r="E13" s="84"/>
    </row>
    <row r="14" spans="2:5" x14ac:dyDescent="0.25">
      <c r="B14" s="32" t="s">
        <v>42</v>
      </c>
      <c r="C14" s="32"/>
      <c r="D14" s="83">
        <f>[1]IS!$D$18</f>
        <v>-19654780</v>
      </c>
      <c r="E14" s="83">
        <v>-15250181</v>
      </c>
    </row>
    <row r="15" spans="2:5" x14ac:dyDescent="0.25">
      <c r="B15" s="32" t="s">
        <v>43</v>
      </c>
      <c r="C15" s="32"/>
      <c r="D15" s="83">
        <f>[1]IS!$D$19</f>
        <v>-585961</v>
      </c>
      <c r="E15" s="83">
        <v>-586223</v>
      </c>
    </row>
    <row r="16" spans="2:5" x14ac:dyDescent="0.25">
      <c r="B16" s="32" t="s">
        <v>44</v>
      </c>
      <c r="C16" s="32"/>
      <c r="D16" s="83">
        <f>[1]IS!$D$20</f>
        <v>-17280</v>
      </c>
      <c r="E16" s="83">
        <v>-21974</v>
      </c>
    </row>
    <row r="17" spans="2:6" x14ac:dyDescent="0.25">
      <c r="B17" s="32" t="s">
        <v>68</v>
      </c>
      <c r="C17" s="30"/>
      <c r="D17" s="83">
        <f>[1]IS!$D$21</f>
        <v>-21212561</v>
      </c>
      <c r="E17" s="83">
        <v>-19427316</v>
      </c>
    </row>
    <row r="18" spans="2:6" x14ac:dyDescent="0.25">
      <c r="B18" s="32" t="s">
        <v>45</v>
      </c>
      <c r="C18" s="32"/>
      <c r="D18" s="83">
        <f>[1]IS!$D$22</f>
        <v>-20295367</v>
      </c>
      <c r="E18" s="83">
        <v>-18527453</v>
      </c>
    </row>
    <row r="19" spans="2:6" x14ac:dyDescent="0.25">
      <c r="B19" s="32" t="s">
        <v>46</v>
      </c>
      <c r="C19" s="32"/>
      <c r="D19" s="83">
        <f>[1]IS!$D$23</f>
        <v>-671446</v>
      </c>
      <c r="E19" s="83">
        <v>-537587</v>
      </c>
    </row>
    <row r="20" spans="2:6" x14ac:dyDescent="0.25">
      <c r="B20" s="32" t="s">
        <v>47</v>
      </c>
      <c r="C20" s="30"/>
      <c r="D20" s="83">
        <f>[1]IS!$D$24</f>
        <v>-5921961</v>
      </c>
      <c r="E20" s="83">
        <v>-4895557</v>
      </c>
    </row>
    <row r="21" spans="2:6" x14ac:dyDescent="0.25">
      <c r="B21" s="32" t="s">
        <v>48</v>
      </c>
      <c r="C21" s="32"/>
      <c r="D21" s="83">
        <f>[1]IS!$D$25</f>
        <v>-5921961</v>
      </c>
      <c r="E21" s="83">
        <v>-4895557</v>
      </c>
    </row>
    <row r="22" spans="2:6" x14ac:dyDescent="0.25">
      <c r="B22" s="32" t="s">
        <v>49</v>
      </c>
      <c r="C22" s="32"/>
      <c r="D22" s="83">
        <v>0</v>
      </c>
      <c r="E22" s="83">
        <v>0</v>
      </c>
    </row>
    <row r="23" spans="2:6" x14ac:dyDescent="0.25">
      <c r="B23" s="32" t="s">
        <v>141</v>
      </c>
      <c r="C23" s="32"/>
      <c r="D23" s="83">
        <f>[1]IS!$D$27</f>
        <v>65803</v>
      </c>
      <c r="E23" s="83">
        <v>88003</v>
      </c>
    </row>
    <row r="24" spans="2:6" x14ac:dyDescent="0.25">
      <c r="B24" s="32" t="s">
        <v>142</v>
      </c>
      <c r="C24" s="32"/>
      <c r="D24" s="83">
        <f>[1]IS!$D$28</f>
        <v>-113053</v>
      </c>
      <c r="E24" s="83">
        <v>629748</v>
      </c>
    </row>
    <row r="25" spans="2:6" x14ac:dyDescent="0.25">
      <c r="B25" s="32" t="s">
        <v>50</v>
      </c>
      <c r="C25" s="30"/>
      <c r="D25" s="83">
        <f>[1]IS!$D$29</f>
        <v>-14296892</v>
      </c>
      <c r="E25" s="83">
        <v>-13482470</v>
      </c>
    </row>
    <row r="26" spans="2:6" x14ac:dyDescent="0.25">
      <c r="B26" s="32" t="s">
        <v>51</v>
      </c>
      <c r="C26" s="32"/>
      <c r="D26" s="83">
        <f>[1]IS!$D$30</f>
        <v>-702188</v>
      </c>
      <c r="E26" s="83">
        <v>-697127</v>
      </c>
    </row>
    <row r="27" spans="2:6" ht="12.6" thickBot="1" x14ac:dyDescent="0.3">
      <c r="B27" s="32" t="s">
        <v>52</v>
      </c>
      <c r="C27" s="30"/>
      <c r="D27" s="83">
        <f>[1]IS!$D$32</f>
        <v>-243960</v>
      </c>
      <c r="E27" s="83">
        <v>-182878</v>
      </c>
    </row>
    <row r="28" spans="2:6" ht="12.6" thickBot="1" x14ac:dyDescent="0.3">
      <c r="B28" s="29" t="s">
        <v>53</v>
      </c>
      <c r="C28" s="29"/>
      <c r="D28" s="33">
        <f>[1]IS!$D$33</f>
        <v>-62682833</v>
      </c>
      <c r="E28" s="33">
        <v>-53825975</v>
      </c>
      <c r="F28" s="78"/>
    </row>
    <row r="29" spans="2:6" ht="12.6" thickBot="1" x14ac:dyDescent="0.3">
      <c r="B29" s="34"/>
      <c r="C29" s="34"/>
      <c r="D29" s="84"/>
      <c r="E29" s="84"/>
    </row>
    <row r="30" spans="2:6" ht="12.6" thickBot="1" x14ac:dyDescent="0.3">
      <c r="B30" s="29" t="s">
        <v>69</v>
      </c>
      <c r="C30" s="29"/>
      <c r="D30" s="33">
        <f>[1]IS!$D$35</f>
        <v>10804678</v>
      </c>
      <c r="E30" s="33">
        <v>-597078</v>
      </c>
    </row>
    <row r="31" spans="2:6" x14ac:dyDescent="0.25">
      <c r="B31" s="34"/>
      <c r="C31" s="34"/>
      <c r="D31" s="84"/>
      <c r="E31" s="84"/>
    </row>
    <row r="32" spans="2:6" x14ac:dyDescent="0.25">
      <c r="B32" s="32" t="s">
        <v>54</v>
      </c>
      <c r="C32" s="32"/>
      <c r="D32" s="83">
        <f>[1]IS!$D$37</f>
        <v>3839711</v>
      </c>
      <c r="E32" s="83">
        <v>3849094</v>
      </c>
    </row>
    <row r="33" spans="2:5" x14ac:dyDescent="0.25">
      <c r="B33" s="35" t="s">
        <v>55</v>
      </c>
      <c r="C33" s="35"/>
      <c r="D33" s="83">
        <f>[1]IS!$D$38</f>
        <v>3825036</v>
      </c>
      <c r="E33" s="83">
        <v>3843126</v>
      </c>
    </row>
    <row r="34" spans="2:5" ht="12.6" thickBot="1" x14ac:dyDescent="0.3">
      <c r="B34" s="32" t="s">
        <v>56</v>
      </c>
      <c r="C34" s="32"/>
      <c r="D34" s="83">
        <f>[1]IS!$D$39</f>
        <v>42505</v>
      </c>
      <c r="E34" s="83">
        <v>801290</v>
      </c>
    </row>
    <row r="35" spans="2:5" ht="12.6" thickBot="1" x14ac:dyDescent="0.3">
      <c r="B35" s="29" t="s">
        <v>57</v>
      </c>
      <c r="C35" s="36"/>
      <c r="D35" s="33">
        <f>[1]IS!$D$41</f>
        <v>3882216</v>
      </c>
      <c r="E35" s="33">
        <v>4650384</v>
      </c>
    </row>
    <row r="36" spans="2:5" x14ac:dyDescent="0.25">
      <c r="B36" s="32"/>
      <c r="C36" s="34"/>
      <c r="D36" s="84"/>
      <c r="E36" s="84"/>
    </row>
    <row r="37" spans="2:5" ht="12.6" thickBot="1" x14ac:dyDescent="0.3">
      <c r="B37" s="37" t="s">
        <v>58</v>
      </c>
      <c r="C37" s="32"/>
      <c r="D37" s="83">
        <f>[1]IS!$D$44</f>
        <v>-832047</v>
      </c>
      <c r="E37" s="83">
        <v>-1175979</v>
      </c>
    </row>
    <row r="38" spans="2:5" ht="12.6" thickBot="1" x14ac:dyDescent="0.3">
      <c r="B38" s="38" t="s">
        <v>59</v>
      </c>
      <c r="C38" s="36"/>
      <c r="D38" s="33">
        <f>[1]IS!$D$46</f>
        <v>-832047</v>
      </c>
      <c r="E38" s="33">
        <v>-1175979</v>
      </c>
    </row>
    <row r="39" spans="2:5" ht="12.6" thickBot="1" x14ac:dyDescent="0.3">
      <c r="B39" s="39"/>
      <c r="C39" s="39"/>
      <c r="D39" s="84"/>
      <c r="E39" s="84"/>
    </row>
    <row r="40" spans="2:5" ht="12.6" thickBot="1" x14ac:dyDescent="0.3">
      <c r="B40" s="38" t="s">
        <v>60</v>
      </c>
      <c r="C40" s="29"/>
      <c r="D40" s="33">
        <f>[1]IS!$D$48</f>
        <v>3050169</v>
      </c>
      <c r="E40" s="33">
        <v>3474405</v>
      </c>
    </row>
    <row r="41" spans="2:5" ht="12.6" thickBot="1" x14ac:dyDescent="0.3">
      <c r="B41" s="37"/>
      <c r="C41" s="29"/>
      <c r="D41" s="40"/>
      <c r="E41" s="40"/>
    </row>
    <row r="42" spans="2:5" ht="12.6" thickBot="1" x14ac:dyDescent="0.3">
      <c r="B42" s="38" t="s">
        <v>61</v>
      </c>
      <c r="C42" s="29"/>
      <c r="D42" s="33">
        <f>[1]IS!$D$50</f>
        <v>13854847</v>
      </c>
      <c r="E42" s="33">
        <v>2877328</v>
      </c>
    </row>
    <row r="43" spans="2:5" ht="12.6" thickBot="1" x14ac:dyDescent="0.3">
      <c r="B43" s="37" t="s">
        <v>62</v>
      </c>
      <c r="C43" s="30"/>
      <c r="D43" s="83">
        <f>[1]IS!$D$52</f>
        <v>-2086984</v>
      </c>
      <c r="E43" s="83">
        <v>-427811</v>
      </c>
    </row>
    <row r="44" spans="2:5" ht="12.6" thickBot="1" x14ac:dyDescent="0.3">
      <c r="B44" s="38" t="s">
        <v>63</v>
      </c>
      <c r="C44" s="29"/>
      <c r="D44" s="41">
        <f>[1]IS!$D$54</f>
        <v>11767863</v>
      </c>
      <c r="E44" s="41">
        <v>2449517</v>
      </c>
    </row>
    <row r="45" spans="2:5" ht="12.6" thickTop="1" x14ac:dyDescent="0.25">
      <c r="B45" s="42" t="s">
        <v>64</v>
      </c>
      <c r="C45" s="43"/>
      <c r="D45" s="44">
        <f>[1]IS!$D$58</f>
        <v>4.2301394474082363E-2</v>
      </c>
      <c r="E45" s="44">
        <v>8.8000000000000005E-3</v>
      </c>
    </row>
    <row r="46" spans="2:5" ht="12.6" thickBot="1" x14ac:dyDescent="0.3">
      <c r="B46" s="21"/>
      <c r="C46" s="21"/>
      <c r="D46" s="82"/>
      <c r="E46" s="82"/>
    </row>
    <row r="47" spans="2:5" ht="24.6" thickBot="1" x14ac:dyDescent="0.3">
      <c r="B47" s="29" t="s">
        <v>70</v>
      </c>
      <c r="C47" s="29"/>
      <c r="D47" s="33">
        <f>[1]IS!$D$64</f>
        <v>-1213037.4795405897</v>
      </c>
      <c r="E47" s="33">
        <v>-426892</v>
      </c>
    </row>
    <row r="48" spans="2:5" x14ac:dyDescent="0.25">
      <c r="B48" s="32" t="s">
        <v>65</v>
      </c>
      <c r="C48" s="32"/>
      <c r="D48" s="83">
        <f>[1]IS!$D$66</f>
        <v>-173571.72</v>
      </c>
      <c r="E48" s="83">
        <v>-427313</v>
      </c>
    </row>
    <row r="49" spans="2:5" ht="24.6" thickBot="1" x14ac:dyDescent="0.3">
      <c r="B49" s="32" t="s">
        <v>66</v>
      </c>
      <c r="C49" s="32"/>
      <c r="D49" s="83">
        <f>[1]IS!$D$67</f>
        <v>-1039465.7595405898</v>
      </c>
      <c r="E49" s="83">
        <v>421</v>
      </c>
    </row>
    <row r="50" spans="2:5" ht="12.6" thickBot="1" x14ac:dyDescent="0.3">
      <c r="B50" s="29" t="s">
        <v>67</v>
      </c>
      <c r="C50" s="29"/>
      <c r="D50" s="41">
        <f>[1]IS!$D$70</f>
        <v>10554825.52045941</v>
      </c>
      <c r="E50" s="41">
        <v>2022625</v>
      </c>
    </row>
    <row r="51" spans="2:5" ht="12.6" thickTop="1" x14ac:dyDescent="0.2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topLeftCell="A18" workbookViewId="0">
      <selection activeCell="D6" sqref="D6:E52"/>
    </sheetView>
  </sheetViews>
  <sheetFormatPr defaultRowHeight="12" x14ac:dyDescent="0.25"/>
  <cols>
    <col min="2" max="2" width="47.140625" bestFit="1" customWidth="1"/>
    <col min="4" max="4" width="19.140625" customWidth="1"/>
    <col min="5" max="5" width="19.42578125" customWidth="1"/>
  </cols>
  <sheetData>
    <row r="1" spans="2:5" x14ac:dyDescent="0.25">
      <c r="B1" s="20" t="s">
        <v>131</v>
      </c>
      <c r="C1" s="21"/>
      <c r="D1" s="21"/>
      <c r="E1" s="21"/>
    </row>
    <row r="2" spans="2:5" x14ac:dyDescent="0.25">
      <c r="B2" s="22" t="s">
        <v>0</v>
      </c>
      <c r="C2" s="21"/>
      <c r="D2" s="46"/>
      <c r="E2" s="46"/>
    </row>
    <row r="3" spans="2:5" x14ac:dyDescent="0.25">
      <c r="B3" s="47" t="s">
        <v>133</v>
      </c>
      <c r="C3" s="21"/>
      <c r="D3" s="21"/>
      <c r="E3" s="21"/>
    </row>
    <row r="4" spans="2:5" ht="12.6" thickBot="1" x14ac:dyDescent="0.3">
      <c r="B4" s="22"/>
      <c r="C4" s="21"/>
      <c r="D4" s="21"/>
      <c r="E4" s="21"/>
    </row>
    <row r="5" spans="2:5" x14ac:dyDescent="0.25">
      <c r="B5" s="25"/>
      <c r="C5" s="48"/>
      <c r="D5" s="49" t="s">
        <v>1</v>
      </c>
      <c r="E5" s="26" t="s">
        <v>1</v>
      </c>
    </row>
    <row r="6" spans="2:5" ht="12.6" thickBot="1" x14ac:dyDescent="0.3">
      <c r="B6" s="50"/>
      <c r="C6" s="51"/>
      <c r="D6" s="52" t="s">
        <v>152</v>
      </c>
      <c r="E6" s="52" t="s">
        <v>140</v>
      </c>
    </row>
    <row r="7" spans="2:5" x14ac:dyDescent="0.25">
      <c r="B7" s="29" t="s">
        <v>2</v>
      </c>
      <c r="C7" s="32"/>
      <c r="D7" s="82"/>
      <c r="E7" s="82"/>
    </row>
    <row r="8" spans="2:5" x14ac:dyDescent="0.25">
      <c r="B8" s="29" t="s">
        <v>3</v>
      </c>
      <c r="C8" s="32"/>
      <c r="D8" s="82"/>
      <c r="E8" s="82"/>
    </row>
    <row r="9" spans="2:5" x14ac:dyDescent="0.25">
      <c r="B9" s="32" t="s">
        <v>4</v>
      </c>
      <c r="C9" s="30"/>
      <c r="D9" s="53">
        <f>[1]BS!$D$11</f>
        <v>21371048</v>
      </c>
      <c r="E9" s="53">
        <v>24696706</v>
      </c>
    </row>
    <row r="10" spans="2:5" x14ac:dyDescent="0.25">
      <c r="B10" s="37" t="s">
        <v>5</v>
      </c>
      <c r="C10" s="30"/>
      <c r="D10" s="53">
        <f>[1]BS!$D$12</f>
        <v>11746246</v>
      </c>
      <c r="E10" s="53">
        <v>13313521</v>
      </c>
    </row>
    <row r="11" spans="2:5" x14ac:dyDescent="0.25">
      <c r="B11" s="32" t="s">
        <v>6</v>
      </c>
      <c r="C11" s="30"/>
      <c r="D11" s="53">
        <f>[1]BS!$D$13</f>
        <v>414197</v>
      </c>
      <c r="E11" s="53">
        <v>432799</v>
      </c>
    </row>
    <row r="12" spans="2:5" x14ac:dyDescent="0.25">
      <c r="B12" s="32" t="s">
        <v>7</v>
      </c>
      <c r="C12" s="30"/>
      <c r="D12" s="53">
        <f>[1]BS!$D$14</f>
        <v>59652</v>
      </c>
      <c r="E12" s="53">
        <v>60619</v>
      </c>
    </row>
    <row r="13" spans="2:5" x14ac:dyDescent="0.25">
      <c r="B13" s="32" t="s">
        <v>8</v>
      </c>
      <c r="C13" s="30"/>
      <c r="D13" s="53">
        <f>[1]BS!$D$15</f>
        <v>8966492</v>
      </c>
      <c r="E13" s="53">
        <v>10204052</v>
      </c>
    </row>
    <row r="14" spans="2:5" ht="12.6" thickBot="1" x14ac:dyDescent="0.3">
      <c r="B14" s="32" t="s">
        <v>9</v>
      </c>
      <c r="C14" s="30"/>
      <c r="D14" s="53">
        <f>[1]BS!$D$16</f>
        <v>6580872</v>
      </c>
      <c r="E14" s="53">
        <v>2539595</v>
      </c>
    </row>
    <row r="15" spans="2:5" ht="12.6" thickBot="1" x14ac:dyDescent="0.3">
      <c r="B15" s="29" t="s">
        <v>71</v>
      </c>
      <c r="C15" s="36"/>
      <c r="D15" s="54">
        <f>[1]BS!$D$17</f>
        <v>49138507</v>
      </c>
      <c r="E15" s="54">
        <v>51247292</v>
      </c>
    </row>
    <row r="16" spans="2:5" x14ac:dyDescent="0.25">
      <c r="B16" s="34"/>
      <c r="C16" s="30"/>
      <c r="D16" s="55"/>
      <c r="E16" s="55"/>
    </row>
    <row r="17" spans="2:5" x14ac:dyDescent="0.25">
      <c r="B17" s="29" t="s">
        <v>10</v>
      </c>
      <c r="C17" s="30"/>
      <c r="D17" s="55"/>
      <c r="E17" s="55"/>
    </row>
    <row r="18" spans="2:5" x14ac:dyDescent="0.25">
      <c r="B18" s="32" t="s">
        <v>11</v>
      </c>
      <c r="C18" s="30"/>
      <c r="D18" s="53">
        <f>[1]BS!$D$20</f>
        <v>5442042</v>
      </c>
      <c r="E18" s="53">
        <v>5951473</v>
      </c>
    </row>
    <row r="19" spans="2:5" x14ac:dyDescent="0.25">
      <c r="B19" s="32" t="s">
        <v>12</v>
      </c>
      <c r="C19" s="30"/>
      <c r="D19" s="53">
        <f>[1]BS!$D$22</f>
        <v>18263004</v>
      </c>
      <c r="E19" s="53">
        <v>16943438</v>
      </c>
    </row>
    <row r="20" spans="2:5" x14ac:dyDescent="0.25">
      <c r="B20" s="37" t="s">
        <v>13</v>
      </c>
      <c r="C20" s="30"/>
      <c r="D20" s="53">
        <f>[1]BS!$D$24</f>
        <v>50730823</v>
      </c>
      <c r="E20" s="53">
        <v>46117041</v>
      </c>
    </row>
    <row r="21" spans="2:5" x14ac:dyDescent="0.25">
      <c r="B21" s="32" t="s">
        <v>72</v>
      </c>
      <c r="C21" s="30"/>
      <c r="D21" s="53">
        <f>[1]BS!$D$25</f>
        <v>1053746</v>
      </c>
      <c r="E21" s="53">
        <v>1099439</v>
      </c>
    </row>
    <row r="22" spans="2:5" x14ac:dyDescent="0.25">
      <c r="B22" s="32" t="s">
        <v>14</v>
      </c>
      <c r="C22" s="30"/>
      <c r="D22" s="53">
        <f>[1]BS!$D$26</f>
        <v>121112</v>
      </c>
      <c r="E22" s="53">
        <v>1404000</v>
      </c>
    </row>
    <row r="23" spans="2:5" ht="12.6" thickBot="1" x14ac:dyDescent="0.3">
      <c r="B23" s="32" t="s">
        <v>15</v>
      </c>
      <c r="C23" s="30"/>
      <c r="D23" s="53">
        <f>[1]BS!$D$27</f>
        <v>648543</v>
      </c>
      <c r="E23" s="53">
        <v>491717</v>
      </c>
    </row>
    <row r="24" spans="2:5" ht="12.6" thickBot="1" x14ac:dyDescent="0.3">
      <c r="B24" s="29" t="s">
        <v>16</v>
      </c>
      <c r="C24" s="36"/>
      <c r="D24" s="54">
        <f>[1]BS!$D$28</f>
        <v>76259270</v>
      </c>
      <c r="E24" s="54">
        <v>72007108</v>
      </c>
    </row>
    <row r="25" spans="2:5" ht="12.6" thickBot="1" x14ac:dyDescent="0.3">
      <c r="B25" s="34"/>
      <c r="C25" s="30"/>
      <c r="D25" s="55"/>
      <c r="E25" s="55"/>
    </row>
    <row r="26" spans="2:5" ht="12.6" thickBot="1" x14ac:dyDescent="0.3">
      <c r="B26" s="29" t="s">
        <v>17</v>
      </c>
      <c r="C26" s="36"/>
      <c r="D26" s="56">
        <f>[1]BS!$D$30</f>
        <v>125397777</v>
      </c>
      <c r="E26" s="56">
        <v>123254400</v>
      </c>
    </row>
    <row r="27" spans="2:5" ht="12.6" thickTop="1" x14ac:dyDescent="0.25">
      <c r="B27" s="29" t="s">
        <v>73</v>
      </c>
      <c r="C27" s="30"/>
      <c r="D27" s="55"/>
      <c r="E27" s="55"/>
    </row>
    <row r="28" spans="2:5" x14ac:dyDescent="0.25">
      <c r="B28" s="29" t="s">
        <v>18</v>
      </c>
      <c r="C28" s="30"/>
      <c r="D28" s="55"/>
      <c r="E28" s="55"/>
    </row>
    <row r="29" spans="2:5" x14ac:dyDescent="0.25">
      <c r="B29" s="32" t="s">
        <v>74</v>
      </c>
      <c r="C29" s="30"/>
      <c r="D29" s="53">
        <f>[1]BS!$D$33</f>
        <v>28557446</v>
      </c>
      <c r="E29" s="53">
        <v>28557446</v>
      </c>
    </row>
    <row r="30" spans="2:5" x14ac:dyDescent="0.25">
      <c r="B30" s="45" t="s">
        <v>75</v>
      </c>
      <c r="C30" s="30"/>
      <c r="D30" s="53">
        <f>[1]BS!$D$34</f>
        <v>27819090</v>
      </c>
      <c r="E30" s="53">
        <v>27819090</v>
      </c>
    </row>
    <row r="31" spans="2:5" x14ac:dyDescent="0.25">
      <c r="B31" s="45" t="s">
        <v>76</v>
      </c>
      <c r="C31" s="30"/>
      <c r="D31" s="53">
        <f>[1]BS!$D$35</f>
        <v>738356</v>
      </c>
      <c r="E31" s="53">
        <v>738356</v>
      </c>
    </row>
    <row r="32" spans="2:5" x14ac:dyDescent="0.25">
      <c r="B32" s="37" t="s">
        <v>19</v>
      </c>
      <c r="C32" s="30"/>
      <c r="D32" s="53">
        <f>[1]BS!$D$36</f>
        <v>5563818</v>
      </c>
      <c r="E32" s="53">
        <v>5563818</v>
      </c>
    </row>
    <row r="33" spans="2:5" x14ac:dyDescent="0.25">
      <c r="B33" s="37" t="s">
        <v>20</v>
      </c>
      <c r="C33" s="30"/>
      <c r="D33" s="53">
        <f>[1]BS!$D$37</f>
        <v>24619127.52045941</v>
      </c>
      <c r="E33" s="53">
        <v>25832165</v>
      </c>
    </row>
    <row r="34" spans="2:5" x14ac:dyDescent="0.25">
      <c r="B34" s="37" t="s">
        <v>21</v>
      </c>
      <c r="C34" s="30"/>
      <c r="D34" s="53">
        <f>[1]BS!$D$38</f>
        <v>12854944.47954059</v>
      </c>
      <c r="E34" s="53">
        <v>12854944</v>
      </c>
    </row>
    <row r="35" spans="2:5" x14ac:dyDescent="0.25">
      <c r="B35" s="37" t="s">
        <v>22</v>
      </c>
      <c r="C35" s="30"/>
      <c r="D35" s="53">
        <f>[1]BS!$D$39</f>
        <v>18041378</v>
      </c>
      <c r="E35" s="53">
        <v>18041378</v>
      </c>
    </row>
    <row r="36" spans="2:5" ht="12.6" thickBot="1" x14ac:dyDescent="0.3">
      <c r="B36" s="37" t="s">
        <v>23</v>
      </c>
      <c r="C36" s="30"/>
      <c r="D36" s="53">
        <f>[1]BS!$D$40</f>
        <v>11767862.581507443</v>
      </c>
      <c r="E36" s="53">
        <v>2449517</v>
      </c>
    </row>
    <row r="37" spans="2:5" ht="12.6" thickBot="1" x14ac:dyDescent="0.3">
      <c r="B37" s="38" t="s">
        <v>24</v>
      </c>
      <c r="C37" s="36"/>
      <c r="D37" s="54">
        <f>[1]BS!$D$42</f>
        <v>101404576.58150744</v>
      </c>
      <c r="E37" s="54">
        <v>93299268</v>
      </c>
    </row>
    <row r="38" spans="2:5" x14ac:dyDescent="0.25">
      <c r="B38" s="34"/>
      <c r="C38" s="30"/>
      <c r="D38" s="55"/>
      <c r="E38" s="55"/>
    </row>
    <row r="39" spans="2:5" x14ac:dyDescent="0.25">
      <c r="B39" s="38" t="s">
        <v>25</v>
      </c>
      <c r="C39" s="30"/>
      <c r="D39" s="55"/>
      <c r="E39" s="55"/>
    </row>
    <row r="40" spans="2:5" x14ac:dyDescent="0.25">
      <c r="B40" s="37" t="s">
        <v>77</v>
      </c>
      <c r="C40" s="30"/>
      <c r="D40" s="53">
        <f>[1]BS!$D$46</f>
        <v>1175961</v>
      </c>
      <c r="E40" s="53">
        <v>1032717</v>
      </c>
    </row>
    <row r="41" spans="2:5" x14ac:dyDescent="0.25">
      <c r="B41" s="37" t="s">
        <v>26</v>
      </c>
      <c r="C41" s="30"/>
      <c r="D41" s="53">
        <f>[1]BS!$D$47</f>
        <v>844685</v>
      </c>
      <c r="E41" s="53">
        <v>1088141</v>
      </c>
    </row>
    <row r="42" spans="2:5" x14ac:dyDescent="0.25">
      <c r="B42" s="37" t="s">
        <v>27</v>
      </c>
      <c r="C42" s="30"/>
      <c r="D42" s="53">
        <f>[1]BS!$D$48</f>
        <v>6172638</v>
      </c>
      <c r="E42" s="53">
        <v>8645653</v>
      </c>
    </row>
    <row r="43" spans="2:5" ht="12.6" thickBot="1" x14ac:dyDescent="0.3">
      <c r="B43" s="37" t="s">
        <v>28</v>
      </c>
      <c r="C43" s="30"/>
      <c r="D43" s="53">
        <f>[1]BS!$D$49</f>
        <v>77748</v>
      </c>
      <c r="E43" s="53">
        <v>93449</v>
      </c>
    </row>
    <row r="44" spans="2:5" ht="12.6" thickBot="1" x14ac:dyDescent="0.3">
      <c r="B44" s="38" t="s">
        <v>29</v>
      </c>
      <c r="C44" s="36"/>
      <c r="D44" s="54">
        <f>[1]BS!$D$50</f>
        <v>8271032</v>
      </c>
      <c r="E44" s="54">
        <v>10859960</v>
      </c>
    </row>
    <row r="45" spans="2:5" x14ac:dyDescent="0.25">
      <c r="B45" s="34"/>
      <c r="C45" s="30"/>
      <c r="D45" s="55"/>
      <c r="E45" s="55"/>
    </row>
    <row r="46" spans="2:5" x14ac:dyDescent="0.25">
      <c r="B46" s="38" t="s">
        <v>30</v>
      </c>
      <c r="C46" s="30"/>
      <c r="D46" s="55"/>
      <c r="E46" s="55"/>
    </row>
    <row r="47" spans="2:5" x14ac:dyDescent="0.25">
      <c r="B47" s="37" t="s">
        <v>31</v>
      </c>
      <c r="C47" s="57"/>
      <c r="D47" s="53">
        <f>[1]BS!$D$53</f>
        <v>12669755</v>
      </c>
      <c r="E47" s="53">
        <v>16118478</v>
      </c>
    </row>
    <row r="48" spans="2:5" x14ac:dyDescent="0.25">
      <c r="B48" s="32" t="s">
        <v>32</v>
      </c>
      <c r="C48" s="30"/>
      <c r="D48" s="53">
        <f>[1]BS!$D$54</f>
        <v>419415</v>
      </c>
      <c r="E48" s="53">
        <v>354898</v>
      </c>
    </row>
    <row r="49" spans="2:5" ht="12.6" thickBot="1" x14ac:dyDescent="0.3">
      <c r="B49" s="37" t="s">
        <v>27</v>
      </c>
      <c r="C49" s="30"/>
      <c r="D49" s="53">
        <f>[1]BS!$D$56</f>
        <v>2632998</v>
      </c>
      <c r="E49" s="53">
        <v>2621796</v>
      </c>
    </row>
    <row r="50" spans="2:5" ht="12.6" thickBot="1" x14ac:dyDescent="0.3">
      <c r="B50" s="38" t="s">
        <v>33</v>
      </c>
      <c r="C50" s="36"/>
      <c r="D50" s="54">
        <f>[1]BS!$D$57</f>
        <v>15722168</v>
      </c>
      <c r="E50" s="54">
        <v>19095172</v>
      </c>
    </row>
    <row r="51" spans="2:5" ht="12.6" thickBot="1" x14ac:dyDescent="0.3">
      <c r="B51" s="38" t="s">
        <v>34</v>
      </c>
      <c r="C51" s="30"/>
      <c r="D51" s="58">
        <f>[1]BS!$D$58</f>
        <v>23993200</v>
      </c>
      <c r="E51" s="58">
        <v>29955132</v>
      </c>
    </row>
    <row r="52" spans="2:5" ht="12.6" thickBot="1" x14ac:dyDescent="0.3">
      <c r="B52" s="38" t="s">
        <v>35</v>
      </c>
      <c r="C52" s="36"/>
      <c r="D52" s="56">
        <f>[1]BS!$D$59</f>
        <v>125397776.58150744</v>
      </c>
      <c r="E52" s="56">
        <v>123254400</v>
      </c>
    </row>
    <row r="53" spans="2:5" ht="12.6" thickTop="1" x14ac:dyDescent="0.25"/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8"/>
  <sheetViews>
    <sheetView topLeftCell="F4" workbookViewId="0">
      <selection activeCell="B20" sqref="B20"/>
    </sheetView>
  </sheetViews>
  <sheetFormatPr defaultRowHeight="12" x14ac:dyDescent="0.25"/>
  <cols>
    <col min="1" max="1" width="5" customWidth="1"/>
    <col min="2" max="2" width="75.5703125" customWidth="1"/>
    <col min="3" max="9" width="18.5703125" customWidth="1"/>
    <col min="10" max="10" width="11.85546875" bestFit="1" customWidth="1"/>
  </cols>
  <sheetData>
    <row r="2" spans="2:9" x14ac:dyDescent="0.25">
      <c r="B2" s="20" t="s">
        <v>131</v>
      </c>
    </row>
    <row r="3" spans="2:9" x14ac:dyDescent="0.25">
      <c r="B3" s="3" t="s">
        <v>78</v>
      </c>
    </row>
    <row r="4" spans="2:9" x14ac:dyDescent="0.25">
      <c r="B4" s="59" t="s">
        <v>133</v>
      </c>
    </row>
    <row r="5" spans="2:9" x14ac:dyDescent="0.25">
      <c r="C5" s="2"/>
      <c r="D5" s="2"/>
      <c r="E5" s="2"/>
      <c r="F5" s="5"/>
      <c r="G5" s="2"/>
      <c r="H5" s="2"/>
      <c r="I5" s="2"/>
    </row>
    <row r="6" spans="2:9" x14ac:dyDescent="0.25">
      <c r="C6" s="2"/>
      <c r="D6" s="2"/>
      <c r="E6" s="2"/>
      <c r="F6" s="5"/>
      <c r="G6" s="6"/>
      <c r="H6" s="2"/>
      <c r="I6" s="2"/>
    </row>
    <row r="7" spans="2:9" ht="12.6" thickBot="1" x14ac:dyDescent="0.3">
      <c r="B7" s="3" t="s">
        <v>153</v>
      </c>
      <c r="C7" s="2"/>
      <c r="D7" s="2"/>
      <c r="E7" s="2"/>
      <c r="F7" s="2"/>
      <c r="G7" s="2"/>
      <c r="H7" s="2"/>
      <c r="I7" s="2"/>
    </row>
    <row r="8" spans="2:9" x14ac:dyDescent="0.25">
      <c r="B8" s="2"/>
      <c r="C8" s="70" t="s">
        <v>79</v>
      </c>
      <c r="D8" s="70" t="s">
        <v>80</v>
      </c>
      <c r="E8" s="70" t="s">
        <v>81</v>
      </c>
      <c r="F8" s="70" t="s">
        <v>82</v>
      </c>
      <c r="G8" s="70" t="s">
        <v>134</v>
      </c>
      <c r="H8" s="70" t="s">
        <v>82</v>
      </c>
      <c r="I8" s="70" t="s">
        <v>83</v>
      </c>
    </row>
    <row r="9" spans="2:9" ht="12.6" thickBot="1" x14ac:dyDescent="0.3">
      <c r="B9" s="2"/>
      <c r="C9" s="71" t="s">
        <v>84</v>
      </c>
      <c r="D9" s="71" t="s">
        <v>85</v>
      </c>
      <c r="E9" s="71" t="s">
        <v>86</v>
      </c>
      <c r="F9" s="71" t="s">
        <v>87</v>
      </c>
      <c r="G9" s="71" t="s">
        <v>90</v>
      </c>
      <c r="H9" s="71" t="s">
        <v>88</v>
      </c>
      <c r="I9" s="71" t="s">
        <v>89</v>
      </c>
    </row>
    <row r="10" spans="2:9" x14ac:dyDescent="0.25">
      <c r="B10" s="7" t="s">
        <v>154</v>
      </c>
      <c r="C10" s="8">
        <v>28557446</v>
      </c>
      <c r="D10" s="8">
        <v>5563818</v>
      </c>
      <c r="E10" s="8">
        <f>[1]Capitaluri!$D$11</f>
        <v>25832165</v>
      </c>
      <c r="F10" s="8">
        <f>[1]Capitaluri!$E$11</f>
        <v>12854944.32</v>
      </c>
      <c r="G10" s="8">
        <v>18041378</v>
      </c>
      <c r="H10" s="8">
        <f>[1]Capitaluri!$G$11</f>
        <v>2449517</v>
      </c>
      <c r="I10" s="8">
        <f>SUM(C10:H10)</f>
        <v>93299268.319999993</v>
      </c>
    </row>
    <row r="11" spans="2:9" x14ac:dyDescent="0.25">
      <c r="B11" s="7" t="s">
        <v>93</v>
      </c>
      <c r="C11" s="72"/>
      <c r="D11" s="72"/>
      <c r="E11" s="73">
        <v>0</v>
      </c>
      <c r="F11" s="73"/>
      <c r="G11" s="73"/>
      <c r="H11" s="73">
        <f>[1]Capitaluri!$G$17</f>
        <v>11767863</v>
      </c>
      <c r="I11" s="73">
        <f>SUM(C11:H11)</f>
        <v>11767863</v>
      </c>
    </row>
    <row r="12" spans="2:9" x14ac:dyDescent="0.25">
      <c r="B12" s="16" t="s">
        <v>135</v>
      </c>
      <c r="C12" s="72">
        <v>0</v>
      </c>
      <c r="D12" s="72">
        <v>0</v>
      </c>
      <c r="E12" s="72">
        <f>[1]Capitaluri!$D$21</f>
        <v>-1213037.4795405895</v>
      </c>
      <c r="F12" s="72">
        <v>0</v>
      </c>
      <c r="G12" s="72">
        <v>0</v>
      </c>
      <c r="H12" s="72">
        <v>0</v>
      </c>
      <c r="I12" s="72">
        <f>SUM(C12:H12)</f>
        <v>-1213037.4795405895</v>
      </c>
    </row>
    <row r="13" spans="2:9" ht="20.399999999999999" x14ac:dyDescent="0.25">
      <c r="B13" s="15" t="s">
        <v>66</v>
      </c>
      <c r="C13" s="10"/>
      <c r="D13" s="10"/>
      <c r="E13" s="11">
        <f>[1]Capitaluri!$D$22</f>
        <v>-1039465.7595405895</v>
      </c>
      <c r="F13" s="10"/>
      <c r="G13" s="11"/>
      <c r="H13" s="11"/>
      <c r="I13" s="11">
        <f t="shared" ref="I13:I14" si="0">SUM(C13:H13)</f>
        <v>-1039465.7595405895</v>
      </c>
    </row>
    <row r="14" spans="2:9" x14ac:dyDescent="0.25">
      <c r="B14" s="15" t="s">
        <v>94</v>
      </c>
      <c r="C14" s="10"/>
      <c r="D14" s="10"/>
      <c r="E14" s="11">
        <f>[1]Capitaluri!$D$23</f>
        <v>-173571.72</v>
      </c>
      <c r="F14" s="10"/>
      <c r="G14" s="10"/>
      <c r="H14" s="10"/>
      <c r="I14" s="10">
        <f t="shared" si="0"/>
        <v>-173571.72</v>
      </c>
    </row>
    <row r="15" spans="2:9" x14ac:dyDescent="0.25">
      <c r="B15" s="76" t="s">
        <v>137</v>
      </c>
      <c r="C15" s="72">
        <v>0</v>
      </c>
      <c r="D15" s="72">
        <v>0</v>
      </c>
      <c r="E15" s="72">
        <f>[1]Capitaluri!$D$21</f>
        <v>-1213037.4795405895</v>
      </c>
      <c r="F15" s="72">
        <v>0</v>
      </c>
      <c r="G15" s="72">
        <v>0</v>
      </c>
      <c r="H15" s="72">
        <v>0</v>
      </c>
      <c r="I15" s="72">
        <f>SUM(C15:H15)</f>
        <v>-1213037.4795405895</v>
      </c>
    </row>
    <row r="16" spans="2:9" x14ac:dyDescent="0.25">
      <c r="B16" s="9" t="s">
        <v>91</v>
      </c>
      <c r="C16" s="12"/>
      <c r="D16" s="12"/>
      <c r="E16" s="12"/>
      <c r="F16" s="12">
        <f>[1]Capitaluri!$E$14</f>
        <v>2449517</v>
      </c>
      <c r="G16" s="13"/>
      <c r="H16" s="13">
        <f>[1]Capitaluri!$G$14</f>
        <v>-2449517</v>
      </c>
      <c r="I16" s="13">
        <v>0</v>
      </c>
    </row>
    <row r="17" spans="2:9" x14ac:dyDescent="0.25">
      <c r="B17" s="9" t="s">
        <v>92</v>
      </c>
      <c r="C17" s="10"/>
      <c r="D17" s="10"/>
      <c r="E17" s="10"/>
      <c r="F17" s="10">
        <f>[1]Capitaluri!$E$15</f>
        <v>-2449516.5299999998</v>
      </c>
      <c r="G17" s="11"/>
      <c r="H17" s="11"/>
      <c r="I17" s="11">
        <f t="shared" ref="I17" si="1">SUM(C17:H17)</f>
        <v>-2449516.5299999998</v>
      </c>
    </row>
    <row r="18" spans="2:9" ht="12.6" thickBot="1" x14ac:dyDescent="0.3">
      <c r="B18" s="15" t="s">
        <v>146</v>
      </c>
      <c r="C18" s="10"/>
      <c r="D18" s="10"/>
      <c r="E18" s="11"/>
      <c r="F18" s="11"/>
      <c r="G18" s="10"/>
      <c r="H18" s="10"/>
      <c r="I18" s="10">
        <v>0</v>
      </c>
    </row>
    <row r="19" spans="2:9" ht="12.6" thickBot="1" x14ac:dyDescent="0.3">
      <c r="B19" s="7" t="s">
        <v>155</v>
      </c>
      <c r="C19" s="17">
        <v>28557446</v>
      </c>
      <c r="D19" s="17">
        <v>5563818</v>
      </c>
      <c r="E19" s="17">
        <f>[1]Capitaluri!$D$25</f>
        <v>24619127.52045941</v>
      </c>
      <c r="F19" s="17">
        <f>[1]Capitaluri!$E$25</f>
        <v>12854943.790000001</v>
      </c>
      <c r="G19" s="17">
        <v>18041377.710674003</v>
      </c>
      <c r="H19" s="17">
        <f>[1]Capitaluri!$G$25</f>
        <v>11767863</v>
      </c>
      <c r="I19" s="17">
        <f>SUM(C19:H19)</f>
        <v>101404576.02113342</v>
      </c>
    </row>
    <row r="20" spans="2:9" ht="12.6" thickTop="1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  <row r="22" spans="2:9" x14ac:dyDescent="0.25">
      <c r="B22" s="2"/>
      <c r="C22" s="2"/>
      <c r="D22" s="2"/>
      <c r="E22" s="2"/>
      <c r="F22" s="2"/>
      <c r="G22" s="2"/>
      <c r="H22" s="2"/>
      <c r="I22" s="2"/>
    </row>
    <row r="23" spans="2:9" x14ac:dyDescent="0.25">
      <c r="B23" s="3"/>
      <c r="C23" s="2"/>
      <c r="D23" s="2"/>
      <c r="E23" s="2"/>
      <c r="F23" s="2"/>
      <c r="G23" s="2"/>
      <c r="H23" s="2"/>
      <c r="I23" s="2"/>
    </row>
    <row r="24" spans="2:9" x14ac:dyDescent="0.25">
      <c r="C24" s="2"/>
      <c r="D24" s="2"/>
      <c r="E24" s="2"/>
      <c r="F24" s="2"/>
      <c r="G24" s="2"/>
      <c r="H24" s="2"/>
      <c r="I24" s="2"/>
    </row>
    <row r="25" spans="2:9" ht="12.6" thickBot="1" x14ac:dyDescent="0.3">
      <c r="B25" s="3" t="s">
        <v>143</v>
      </c>
      <c r="C25" s="2"/>
      <c r="D25" s="2"/>
      <c r="E25" s="2"/>
      <c r="F25" s="2"/>
      <c r="G25" s="2"/>
      <c r="H25" s="2"/>
      <c r="I25" s="2"/>
    </row>
    <row r="26" spans="2:9" x14ac:dyDescent="0.25">
      <c r="B26" s="2"/>
      <c r="C26" s="70" t="s">
        <v>79</v>
      </c>
      <c r="D26" s="70" t="s">
        <v>80</v>
      </c>
      <c r="E26" s="70" t="s">
        <v>81</v>
      </c>
      <c r="F26" s="70" t="s">
        <v>82</v>
      </c>
      <c r="G26" s="70" t="s">
        <v>134</v>
      </c>
      <c r="H26" s="70" t="s">
        <v>82</v>
      </c>
      <c r="I26" s="70" t="s">
        <v>83</v>
      </c>
    </row>
    <row r="27" spans="2:9" ht="12.6" thickBot="1" x14ac:dyDescent="0.3">
      <c r="B27" s="2"/>
      <c r="C27" s="71" t="s">
        <v>84</v>
      </c>
      <c r="D27" s="71" t="s">
        <v>85</v>
      </c>
      <c r="E27" s="71" t="s">
        <v>86</v>
      </c>
      <c r="F27" s="71" t="s">
        <v>87</v>
      </c>
      <c r="G27" s="71" t="s">
        <v>90</v>
      </c>
      <c r="H27" s="71" t="s">
        <v>88</v>
      </c>
      <c r="I27" s="71" t="s">
        <v>89</v>
      </c>
    </row>
    <row r="28" spans="2:9" x14ac:dyDescent="0.25">
      <c r="B28" s="7" t="s">
        <v>145</v>
      </c>
      <c r="C28" s="8">
        <v>28557446</v>
      </c>
      <c r="D28" s="8">
        <v>5563818</v>
      </c>
      <c r="E28" s="8">
        <v>56194310.775651462</v>
      </c>
      <c r="F28" s="8">
        <v>28832881</v>
      </c>
      <c r="G28" s="8">
        <v>18041377.710674003</v>
      </c>
      <c r="H28" s="8">
        <v>1629634</v>
      </c>
      <c r="I28" s="73">
        <f t="shared" ref="I28:I29" si="2">SUM(C28:H28)</f>
        <v>138819467.48632544</v>
      </c>
    </row>
    <row r="29" spans="2:9" x14ac:dyDescent="0.25">
      <c r="B29" s="7" t="s">
        <v>93</v>
      </c>
      <c r="C29" s="72"/>
      <c r="D29" s="72"/>
      <c r="E29" s="73">
        <f>-F29</f>
        <v>0</v>
      </c>
      <c r="F29" s="73"/>
      <c r="G29" s="73"/>
      <c r="H29" s="73">
        <v>2449517</v>
      </c>
      <c r="I29" s="73">
        <f t="shared" si="2"/>
        <v>2449517</v>
      </c>
    </row>
    <row r="30" spans="2:9" x14ac:dyDescent="0.25">
      <c r="B30" s="16" t="s">
        <v>135</v>
      </c>
      <c r="C30" s="72">
        <f>SUM(C31:C36)</f>
        <v>0</v>
      </c>
      <c r="D30" s="72">
        <f>SUM(D31:D36)</f>
        <v>0</v>
      </c>
      <c r="E30" s="72">
        <f>SUM(E31:E32)</f>
        <v>-426892</v>
      </c>
      <c r="F30" s="72">
        <f>SUM(F31:F32)</f>
        <v>0</v>
      </c>
      <c r="G30" s="72">
        <f>SUM(G31:G36)</f>
        <v>0</v>
      </c>
      <c r="H30" s="72">
        <f>SUM(H31:H32)</f>
        <v>0</v>
      </c>
      <c r="I30" s="72">
        <f>SUM(I31:I32)</f>
        <v>-426892</v>
      </c>
    </row>
    <row r="31" spans="2:9" ht="20.399999999999999" x14ac:dyDescent="0.25">
      <c r="B31" s="15" t="s">
        <v>66</v>
      </c>
      <c r="C31" s="10"/>
      <c r="D31" s="10"/>
      <c r="E31" s="11">
        <v>421</v>
      </c>
      <c r="F31" s="10"/>
      <c r="G31" s="11"/>
      <c r="H31" s="11"/>
      <c r="I31" s="11">
        <f t="shared" ref="I31:I37" si="3">SUM(C31:H31)</f>
        <v>421</v>
      </c>
    </row>
    <row r="32" spans="2:9" x14ac:dyDescent="0.25">
      <c r="B32" s="15" t="s">
        <v>94</v>
      </c>
      <c r="C32" s="10"/>
      <c r="D32" s="10"/>
      <c r="E32" s="11">
        <v>-427313</v>
      </c>
      <c r="F32" s="10"/>
      <c r="G32" s="10"/>
      <c r="H32" s="10"/>
      <c r="I32" s="10">
        <f t="shared" si="3"/>
        <v>-427313</v>
      </c>
    </row>
    <row r="33" spans="2:9" x14ac:dyDescent="0.25">
      <c r="B33" s="76" t="s">
        <v>137</v>
      </c>
      <c r="C33" s="72">
        <f>SUM(C31:C32)</f>
        <v>0</v>
      </c>
      <c r="D33" s="72">
        <f t="shared" ref="D33:G33" si="4">SUM(D31:D32)</f>
        <v>0</v>
      </c>
      <c r="E33" s="72">
        <f t="shared" si="4"/>
        <v>-426892</v>
      </c>
      <c r="F33" s="72">
        <f t="shared" si="4"/>
        <v>0</v>
      </c>
      <c r="G33" s="72">
        <f t="shared" si="4"/>
        <v>0</v>
      </c>
      <c r="H33" s="72" t="s">
        <v>147</v>
      </c>
      <c r="I33" s="72">
        <f t="shared" si="3"/>
        <v>-426892</v>
      </c>
    </row>
    <row r="34" spans="2:9" x14ac:dyDescent="0.25">
      <c r="B34" s="9" t="s">
        <v>91</v>
      </c>
      <c r="C34" s="12"/>
      <c r="D34" s="12"/>
      <c r="E34" s="12"/>
      <c r="F34" s="12">
        <v>1629634</v>
      </c>
      <c r="G34" s="13"/>
      <c r="H34" s="13">
        <v>-1629634.34</v>
      </c>
      <c r="I34" s="11">
        <f t="shared" si="3"/>
        <v>-0.34000000008381903</v>
      </c>
    </row>
    <row r="35" spans="2:9" x14ac:dyDescent="0.25">
      <c r="B35" s="9" t="s">
        <v>92</v>
      </c>
      <c r="C35" s="10"/>
      <c r="D35" s="10"/>
      <c r="E35" s="10"/>
      <c r="F35" s="14">
        <v>-47542824.579999998</v>
      </c>
      <c r="G35" s="11"/>
      <c r="H35" s="11"/>
      <c r="I35" s="11">
        <f t="shared" si="3"/>
        <v>-47542824.579999998</v>
      </c>
    </row>
    <row r="36" spans="2:9" ht="12.6" thickBot="1" x14ac:dyDescent="0.3">
      <c r="B36" s="15" t="s">
        <v>138</v>
      </c>
      <c r="C36" s="10"/>
      <c r="D36" s="10"/>
      <c r="E36" s="11">
        <v>-29935254</v>
      </c>
      <c r="F36" s="10">
        <v>29935254</v>
      </c>
      <c r="G36" s="10"/>
      <c r="H36" s="10"/>
      <c r="I36" s="10">
        <f t="shared" si="3"/>
        <v>0</v>
      </c>
    </row>
    <row r="37" spans="2:9" ht="12.6" thickBot="1" x14ac:dyDescent="0.3">
      <c r="B37" s="7" t="s">
        <v>144</v>
      </c>
      <c r="C37" s="17">
        <f>SUM(C28,C33,C34:C36)</f>
        <v>28557446</v>
      </c>
      <c r="D37" s="17">
        <f t="shared" ref="D37:G37" si="5">SUM(D28,D33,D34:D36)</f>
        <v>5563818</v>
      </c>
      <c r="E37" s="17">
        <f t="shared" si="5"/>
        <v>25832164.775651462</v>
      </c>
      <c r="F37" s="17">
        <f t="shared" si="5"/>
        <v>12854944.420000002</v>
      </c>
      <c r="G37" s="17">
        <f t="shared" si="5"/>
        <v>18041377.710674003</v>
      </c>
      <c r="H37" s="17">
        <v>2449517</v>
      </c>
      <c r="I37" s="17">
        <f t="shared" si="3"/>
        <v>93299267.906325474</v>
      </c>
    </row>
    <row r="38" spans="2:9" ht="12.6" thickTop="1" x14ac:dyDescent="0.2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G51"/>
  <sheetViews>
    <sheetView topLeftCell="A18" workbookViewId="0">
      <selection activeCell="H25" sqref="H25"/>
    </sheetView>
  </sheetViews>
  <sheetFormatPr defaultRowHeight="12" x14ac:dyDescent="0.25"/>
  <cols>
    <col min="2" max="2" width="67" bestFit="1" customWidth="1"/>
    <col min="3" max="4" width="25.85546875" customWidth="1"/>
    <col min="5" max="5" width="14" bestFit="1" customWidth="1"/>
    <col min="6" max="6" width="15" bestFit="1" customWidth="1"/>
  </cols>
  <sheetData>
    <row r="2" spans="2:4" x14ac:dyDescent="0.25">
      <c r="B2" s="20" t="s">
        <v>131</v>
      </c>
    </row>
    <row r="3" spans="2:4" x14ac:dyDescent="0.25">
      <c r="B3" s="1" t="s">
        <v>95</v>
      </c>
      <c r="C3" s="2"/>
      <c r="D3" s="2"/>
    </row>
    <row r="4" spans="2:4" x14ac:dyDescent="0.25">
      <c r="B4" s="19" t="s">
        <v>133</v>
      </c>
      <c r="C4" s="2"/>
      <c r="D4" s="2"/>
    </row>
    <row r="5" spans="2:4" x14ac:dyDescent="0.25">
      <c r="B5" s="1"/>
      <c r="C5" s="2"/>
      <c r="D5" s="2"/>
    </row>
    <row r="6" spans="2:4" x14ac:dyDescent="0.25">
      <c r="B6" s="1"/>
      <c r="C6" s="2"/>
      <c r="D6" s="2"/>
    </row>
    <row r="7" spans="2:4" x14ac:dyDescent="0.25">
      <c r="B7" s="7" t="s">
        <v>96</v>
      </c>
      <c r="C7" s="3"/>
      <c r="D7" s="3"/>
    </row>
    <row r="8" spans="2:4" ht="12.6" thickBot="1" x14ac:dyDescent="0.3">
      <c r="B8" s="7"/>
      <c r="C8" s="3"/>
      <c r="D8" s="3"/>
    </row>
    <row r="9" spans="2:4" ht="12.6" thickBot="1" x14ac:dyDescent="0.3">
      <c r="B9" s="74"/>
      <c r="C9" s="75" t="s">
        <v>152</v>
      </c>
      <c r="D9" s="75" t="s">
        <v>140</v>
      </c>
    </row>
    <row r="10" spans="2:4" x14ac:dyDescent="0.25">
      <c r="B10" s="60" t="s">
        <v>113</v>
      </c>
      <c r="C10" s="61"/>
      <c r="D10" s="61"/>
    </row>
    <row r="11" spans="2:4" x14ac:dyDescent="0.25">
      <c r="B11" s="62" t="s">
        <v>97</v>
      </c>
      <c r="C11" s="63">
        <f>[1]CF!$B$8</f>
        <v>13854847</v>
      </c>
      <c r="D11" s="63">
        <v>2877328</v>
      </c>
    </row>
    <row r="12" spans="2:4" x14ac:dyDescent="0.25">
      <c r="B12" s="64" t="s">
        <v>98</v>
      </c>
      <c r="C12" s="85"/>
      <c r="D12" s="85"/>
    </row>
    <row r="13" spans="2:4" x14ac:dyDescent="0.25">
      <c r="B13" s="62" t="s">
        <v>99</v>
      </c>
      <c r="C13" s="86">
        <f>[1]CF!$B$10</f>
        <v>4222744.2299999995</v>
      </c>
      <c r="D13" s="86">
        <v>3718319</v>
      </c>
    </row>
    <row r="14" spans="2:4" x14ac:dyDescent="0.25">
      <c r="B14" s="62" t="s">
        <v>100</v>
      </c>
      <c r="C14" s="86">
        <f>[1]CF!$B$11</f>
        <v>1660944.0599999998</v>
      </c>
      <c r="D14" s="86">
        <v>1103906</v>
      </c>
    </row>
    <row r="15" spans="2:4" x14ac:dyDescent="0.25">
      <c r="B15" s="62" t="s">
        <v>101</v>
      </c>
      <c r="C15" s="86">
        <f>[1]CF!$B$12</f>
        <v>38272.78</v>
      </c>
      <c r="D15" s="86">
        <v>73331</v>
      </c>
    </row>
    <row r="16" spans="2:4" x14ac:dyDescent="0.25">
      <c r="B16" s="62" t="s">
        <v>102</v>
      </c>
      <c r="C16" s="86" t="s">
        <v>156</v>
      </c>
      <c r="D16" s="86" t="s">
        <v>156</v>
      </c>
    </row>
    <row r="17" spans="2:6" x14ac:dyDescent="0.25">
      <c r="B17" s="62" t="s">
        <v>114</v>
      </c>
      <c r="C17" s="86">
        <f>[1]CF!$B$14</f>
        <v>-63389</v>
      </c>
      <c r="D17" s="86">
        <v>-159995</v>
      </c>
    </row>
    <row r="18" spans="2:6" x14ac:dyDescent="0.25">
      <c r="B18" s="62" t="s">
        <v>103</v>
      </c>
      <c r="C18" s="86">
        <f>[1]CF!$B$15</f>
        <v>-65802.61</v>
      </c>
      <c r="D18" s="86">
        <v>-88003</v>
      </c>
    </row>
    <row r="19" spans="2:6" x14ac:dyDescent="0.25">
      <c r="B19" s="62" t="s">
        <v>104</v>
      </c>
      <c r="C19" s="86">
        <f>[1]CF!$B$16</f>
        <v>113477.13000000003</v>
      </c>
      <c r="D19" s="86">
        <v>-629748</v>
      </c>
    </row>
    <row r="20" spans="2:6" x14ac:dyDescent="0.25">
      <c r="B20" s="62" t="s">
        <v>105</v>
      </c>
      <c r="C20" s="86">
        <f>[1]CF!$B$17</f>
        <v>27337</v>
      </c>
      <c r="D20" s="86">
        <v>175937</v>
      </c>
    </row>
    <row r="21" spans="2:6" x14ac:dyDescent="0.25">
      <c r="B21" s="62" t="s">
        <v>115</v>
      </c>
      <c r="C21" s="86">
        <f>[1]CF!$B$18</f>
        <v>-787548.73</v>
      </c>
      <c r="D21" s="86">
        <v>-331392</v>
      </c>
    </row>
    <row r="22" spans="2:6" x14ac:dyDescent="0.25">
      <c r="B22" s="62" t="s">
        <v>54</v>
      </c>
      <c r="C22" s="86">
        <f>[1]CF!$B$19</f>
        <v>-3839711.48</v>
      </c>
      <c r="D22" s="86">
        <v>-3849094</v>
      </c>
      <c r="E22" s="78"/>
      <c r="F22" s="79"/>
    </row>
    <row r="23" spans="2:6" x14ac:dyDescent="0.25">
      <c r="B23" s="62" t="s">
        <v>149</v>
      </c>
      <c r="C23" s="86">
        <f>[1]CF!$B$20</f>
        <v>700439.4</v>
      </c>
      <c r="D23" s="86">
        <f>[1]CF!$C$20</f>
        <v>837205.6</v>
      </c>
      <c r="E23" s="78"/>
      <c r="F23" s="79"/>
    </row>
    <row r="24" spans="2:6" x14ac:dyDescent="0.25">
      <c r="B24" s="62" t="s">
        <v>116</v>
      </c>
      <c r="C24" s="86">
        <f>[1]CF!$B$21</f>
        <v>-135461.11000000007</v>
      </c>
      <c r="D24" s="86">
        <v>-128979</v>
      </c>
      <c r="E24" s="78"/>
    </row>
    <row r="25" spans="2:6" ht="12.6" thickBot="1" x14ac:dyDescent="0.3">
      <c r="B25" s="62" t="s">
        <v>117</v>
      </c>
      <c r="C25" s="86">
        <f>[1]CF!$B$22</f>
        <v>66487.759999999995</v>
      </c>
      <c r="D25" s="86">
        <v>-221691</v>
      </c>
    </row>
    <row r="26" spans="2:6" ht="12.6" thickBot="1" x14ac:dyDescent="0.3">
      <c r="B26" s="65" t="s">
        <v>106</v>
      </c>
      <c r="C26" s="66">
        <f>SUM(C11:C25)</f>
        <v>15792636.43</v>
      </c>
      <c r="D26" s="66">
        <f>SUM(D11:D25)-1</f>
        <v>3377123.6</v>
      </c>
      <c r="E26" s="80"/>
    </row>
    <row r="27" spans="2:6" x14ac:dyDescent="0.25">
      <c r="B27" s="62" t="s">
        <v>139</v>
      </c>
      <c r="C27" s="87">
        <f>[1]CF!$B$24</f>
        <v>-2758389</v>
      </c>
      <c r="D27" s="87">
        <v>3479280</v>
      </c>
    </row>
    <row r="28" spans="2:6" x14ac:dyDescent="0.25">
      <c r="B28" s="62" t="s">
        <v>118</v>
      </c>
      <c r="C28" s="87">
        <f>[1]CF!$B$25</f>
        <v>-1411259.08</v>
      </c>
      <c r="D28" s="87">
        <v>30674403</v>
      </c>
    </row>
    <row r="29" spans="2:6" x14ac:dyDescent="0.25">
      <c r="B29" s="62" t="s">
        <v>107</v>
      </c>
      <c r="C29" s="87">
        <f>[1]CF!$B$26</f>
        <v>575233.61</v>
      </c>
      <c r="D29" s="87">
        <v>-987363</v>
      </c>
    </row>
    <row r="30" spans="2:6" x14ac:dyDescent="0.25">
      <c r="B30" s="62" t="s">
        <v>119</v>
      </c>
      <c r="C30" s="87">
        <f>[1]CF!$B$27</f>
        <v>-1909792.8299999998</v>
      </c>
      <c r="D30" s="87">
        <f>[1]CF!$C$27</f>
        <v>1946344.6800000072</v>
      </c>
    </row>
    <row r="31" spans="2:6" x14ac:dyDescent="0.25">
      <c r="B31" s="62" t="s">
        <v>108</v>
      </c>
      <c r="C31" s="87">
        <f>[1]CF!$B$28</f>
        <v>-2034869</v>
      </c>
      <c r="D31" s="87">
        <v>-397969</v>
      </c>
    </row>
    <row r="32" spans="2:6" ht="12.6" thickBot="1" x14ac:dyDescent="0.3">
      <c r="B32" s="62" t="s">
        <v>148</v>
      </c>
      <c r="C32" s="87">
        <f>[1]CF!$B$29</f>
        <v>-611509.4</v>
      </c>
      <c r="D32" s="87">
        <v>-807496</v>
      </c>
    </row>
    <row r="33" spans="2:7" ht="12.6" thickBot="1" x14ac:dyDescent="0.3">
      <c r="B33" s="65" t="s">
        <v>120</v>
      </c>
      <c r="C33" s="66">
        <f>SUM(C26:C32)</f>
        <v>7642050.7299999986</v>
      </c>
      <c r="D33" s="66">
        <f>SUM(D26:D32)+2</f>
        <v>37284325.280000009</v>
      </c>
      <c r="F33" s="79"/>
      <c r="G33" s="79"/>
    </row>
    <row r="34" spans="2:7" x14ac:dyDescent="0.25">
      <c r="B34" s="21"/>
      <c r="C34" s="82"/>
      <c r="D34" s="82"/>
    </row>
    <row r="35" spans="2:7" x14ac:dyDescent="0.25">
      <c r="B35" s="64" t="s">
        <v>121</v>
      </c>
      <c r="C35" s="63"/>
      <c r="D35" s="63"/>
    </row>
    <row r="36" spans="2:7" x14ac:dyDescent="0.25">
      <c r="B36" s="62" t="s">
        <v>109</v>
      </c>
      <c r="C36" s="86">
        <f>[1]CF!$B$32</f>
        <v>-929941.17999999993</v>
      </c>
      <c r="D36" s="86">
        <v>-3363959</v>
      </c>
    </row>
    <row r="37" spans="2:7" x14ac:dyDescent="0.25">
      <c r="B37" s="62" t="s">
        <v>122</v>
      </c>
      <c r="C37" s="86">
        <f>[1]CF!$B$33</f>
        <v>149613.79999999999</v>
      </c>
      <c r="D37" s="86">
        <v>133825</v>
      </c>
    </row>
    <row r="38" spans="2:7" x14ac:dyDescent="0.25">
      <c r="B38" s="62" t="s">
        <v>123</v>
      </c>
      <c r="C38" s="86">
        <f>[1]CF!$B$35</f>
        <v>-4528493.5199999996</v>
      </c>
      <c r="D38" s="86">
        <v>8962583</v>
      </c>
    </row>
    <row r="39" spans="2:7" ht="12.6" thickBot="1" x14ac:dyDescent="0.3">
      <c r="B39" s="62" t="s">
        <v>110</v>
      </c>
      <c r="C39" s="86">
        <f>[1]CF!$B$36</f>
        <v>3754423</v>
      </c>
      <c r="D39" s="86">
        <v>3791708</v>
      </c>
    </row>
    <row r="40" spans="2:7" ht="12.6" thickBot="1" x14ac:dyDescent="0.3">
      <c r="B40" s="65" t="s">
        <v>124</v>
      </c>
      <c r="C40" s="66">
        <f>SUM(C36:C39)</f>
        <v>-1554397.8999999994</v>
      </c>
      <c r="D40" s="66">
        <v>9524158</v>
      </c>
    </row>
    <row r="41" spans="2:7" x14ac:dyDescent="0.25">
      <c r="B41" s="21"/>
      <c r="C41" s="82"/>
      <c r="D41" s="82"/>
    </row>
    <row r="42" spans="2:7" x14ac:dyDescent="0.25">
      <c r="B42" s="64" t="s">
        <v>125</v>
      </c>
      <c r="C42" s="85"/>
      <c r="D42" s="85"/>
    </row>
    <row r="43" spans="2:7" x14ac:dyDescent="0.25">
      <c r="B43" s="62" t="s">
        <v>111</v>
      </c>
      <c r="C43" s="86">
        <f>[1]CF!$B$39</f>
        <v>-2628979.2600000002</v>
      </c>
      <c r="D43" s="86">
        <f>[1]CF!$C$39</f>
        <v>-2627462.9899999998</v>
      </c>
      <c r="F43" s="77"/>
    </row>
    <row r="44" spans="2:7" x14ac:dyDescent="0.25">
      <c r="B44" s="62" t="s">
        <v>157</v>
      </c>
      <c r="C44" s="86">
        <f>[1]CF!$B$40</f>
        <v>100</v>
      </c>
      <c r="D44" s="86">
        <v>0</v>
      </c>
      <c r="F44" s="77"/>
    </row>
    <row r="45" spans="2:7" ht="12.6" thickBot="1" x14ac:dyDescent="0.3">
      <c r="B45" s="62" t="s">
        <v>126</v>
      </c>
      <c r="C45" s="86">
        <f>[1]CF!$B$41</f>
        <v>-3301947.77</v>
      </c>
      <c r="D45" s="86">
        <f>[1]CF!$C$41</f>
        <v>-44724029.650000006</v>
      </c>
      <c r="F45" s="77"/>
    </row>
    <row r="46" spans="2:7" x14ac:dyDescent="0.25">
      <c r="B46" s="67" t="s">
        <v>127</v>
      </c>
      <c r="C46" s="88">
        <f>SUM(C43:C45)</f>
        <v>-5930827.0300000003</v>
      </c>
      <c r="D46" s="88">
        <f>SUM(D43:D45)</f>
        <v>-47351492.640000008</v>
      </c>
      <c r="F46" s="81"/>
    </row>
    <row r="47" spans="2:7" x14ac:dyDescent="0.25">
      <c r="B47" s="42"/>
      <c r="C47" s="68"/>
      <c r="D47" s="68"/>
    </row>
    <row r="48" spans="2:7" x14ac:dyDescent="0.25">
      <c r="B48" s="62" t="s">
        <v>128</v>
      </c>
      <c r="C48" s="86">
        <f>[1]CF!$B$44</f>
        <v>157077.37175999887</v>
      </c>
      <c r="D48" s="86">
        <v>263829</v>
      </c>
    </row>
    <row r="49" spans="2:4" x14ac:dyDescent="0.25">
      <c r="B49" s="62" t="s">
        <v>112</v>
      </c>
      <c r="C49" s="86">
        <f>[1]CF!$B$45</f>
        <v>-250.57176000000072</v>
      </c>
      <c r="D49" s="86">
        <v>657</v>
      </c>
    </row>
    <row r="50" spans="2:4" x14ac:dyDescent="0.25">
      <c r="B50" s="62" t="s">
        <v>129</v>
      </c>
      <c r="C50" s="89">
        <f>[1]CF!$B$46</f>
        <v>491717</v>
      </c>
      <c r="D50" s="89">
        <v>227231</v>
      </c>
    </row>
    <row r="51" spans="2:4" x14ac:dyDescent="0.25">
      <c r="B51" s="42" t="s">
        <v>130</v>
      </c>
      <c r="C51" s="69">
        <f>[1]CF!$B$47</f>
        <v>648542.79999999888</v>
      </c>
      <c r="D51" s="69">
        <v>491717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Index</vt:lpstr>
      <vt:lpstr>Situatia rezultatului global</vt:lpstr>
      <vt:lpstr>Situatie pozitiei financiare</vt:lpstr>
      <vt:lpstr>Sit modif capitalurilor</vt:lpstr>
      <vt:lpstr>Sit fluxurilor de trezorerie</vt:lpstr>
      <vt:lpstr>'Sit fluxurilor de trezorerie'!OLE_LINK1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2024-04-22T10:46:07Z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2024-04-22T10:37:23Z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b01cd0c2-3566-40b2-8af4-b67f6ab8121b</vt:lpwstr>
  </property>
  <property fmtid="{D5CDD505-2E9C-101B-9397-08002B2CF9AE}" pid="8" name="MSIP_Label_eb6b4508-cb92-454e-94db-b11b960bbce6_ContentBits">
    <vt:lpwstr>0</vt:lpwstr>
  </property>
</Properties>
</file>