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wsfp2srv\data\Groups\Audit\Actuals 2025\03_Martie_2025\OMF\Pentru site\"/>
    </mc:Choice>
  </mc:AlternateContent>
  <xr:revisionPtr revIDLastSave="0" documentId="13_ncr:1_{28C53381-9D2A-42EC-BECC-77C481B3B4E4}" xr6:coauthVersionLast="47" xr6:coauthVersionMax="47" xr10:uidLastSave="{00000000-0000-0000-0000-000000000000}"/>
  <bookViews>
    <workbookView xWindow="-108" yWindow="-108" windowWidth="23256" windowHeight="13896" tabRatio="675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I29" i="3"/>
  <c r="I38" i="3"/>
  <c r="H38" i="3"/>
  <c r="F38" i="3"/>
  <c r="E38" i="3"/>
  <c r="E29" i="3"/>
  <c r="E20" i="3"/>
  <c r="E10" i="3"/>
  <c r="E51" i="1"/>
  <c r="E50" i="1"/>
  <c r="E47" i="1"/>
  <c r="E33" i="1"/>
  <c r="D33" i="1"/>
  <c r="E26" i="1"/>
  <c r="E24" i="1"/>
  <c r="E19" i="1"/>
  <c r="E24" i="2"/>
  <c r="E17" i="2"/>
  <c r="I15" i="3"/>
  <c r="H15" i="3"/>
</calcChain>
</file>

<file path=xl/sharedStrings.xml><?xml version="1.0" encoding="utf-8"?>
<sst xmlns="http://schemas.openxmlformats.org/spreadsheetml/2006/main" count="199" uniqueCount="157">
  <si>
    <t xml:space="preserve">SITUATIA POZITIEI FINANCIARE </t>
  </si>
  <si>
    <t xml:space="preserve">La data 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</si>
  <si>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</si>
  <si>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</si>
  <si>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</si>
  <si>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</si>
  <si>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</si>
  <si>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</si>
  <si>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</si>
  <si>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</si>
  <si>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</si>
  <si>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</si>
  <si>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</si>
  <si>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</si>
  <si>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</si>
  <si>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</si>
  <si>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</si>
  <si>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</si>
  <si>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</si>
  <si>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</si>
  <si>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</si>
  <si>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</si>
  <si>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</si>
  <si>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</si>
  <si>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</si>
  <si>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</si>
  <si>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</si>
  <si>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</si>
  <si>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</si>
  <si>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</si>
  <si>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</si>
  <si>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</si>
  <si>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</si>
  <si>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</si>
  <si>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</si>
  <si>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</si>
  <si>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</si>
  <si>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</si>
  <si>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</si>
  <si>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</si>
  <si>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</si>
  <si>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</si>
  <si>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</si>
  <si>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</si>
  <si>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</si>
  <si>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</si>
  <si>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</si>
  <si>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</si>
  <si>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</si>
  <si>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</si>
  <si>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</si>
  <si>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</si>
  <si>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</si>
  <si>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</si>
  <si>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</si>
  <si>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</si>
  <si>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</si>
  <si>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</si>
  <si>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</si>
  <si>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</si>
  <si>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</si>
  <si>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</si>
  <si>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</si>
  <si>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</si>
  <si>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</si>
  <si>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</si>
  <si>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</si>
  <si>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</si>
  <si>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</si>
  <si>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>REZULTATUL DIN EXPLOATARE</t>
  </si>
  <si>
    <t>Alte elemente ale rezultatului global care nu vor fi clasificate in contul de profit si pierdere in perioadele urmatoare, net de impozite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</si>
  <si>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</si>
  <si>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</si>
  <si>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</si>
  <si>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</si>
  <si>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</si>
  <si>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</si>
  <si>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</si>
  <si>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</si>
  <si>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</si>
  <si>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</si>
  <si>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</si>
  <si>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</si>
  <si>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</si>
  <si>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</si>
  <si>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</si>
  <si>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</si>
  <si>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</si>
  <si>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</si>
  <si>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</si>
  <si>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</si>
  <si>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Repartizare rezultat</t>
  </si>
  <si>
    <t xml:space="preserve">Dividende </t>
  </si>
  <si>
    <t>Rezultatul perioadei</t>
  </si>
  <si>
    <t>Alte miscari</t>
  </si>
  <si>
    <t>Castiguri/pierderi actuariale aferente beneficiilor de pensionare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</si>
  <si>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</si>
  <si>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</si>
  <si>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</si>
  <si>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</si>
  <si>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</si>
  <si>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</si>
  <si>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</si>
  <si>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</si>
  <si>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</si>
  <si>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</si>
  <si>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</si>
  <si>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</si>
  <si>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</si>
  <si>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</si>
  <si>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</si>
  <si>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</si>
  <si>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</si>
  <si>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</si>
  <si>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</si>
  <si>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</si>
  <si>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</si>
  <si>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</si>
  <si>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</si>
  <si>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</si>
  <si>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</si>
  <si>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</si>
  <si>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</si>
  <si>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</si>
  <si>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</si>
  <si>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</si>
  <si>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</si>
  <si>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</si>
  <si>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</si>
  <si>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</si>
  <si>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</si>
  <si>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</si>
  <si>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</si>
  <si>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</si>
  <si>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sume in RON</t>
  </si>
  <si>
    <t>Rezultat reportat</t>
  </si>
  <si>
    <t>Alte elemente aferente rezultatului global</t>
  </si>
  <si>
    <t>Total Rezultat Global</t>
  </si>
  <si>
    <t>Alte elemente de capitaluri proprii</t>
  </si>
  <si>
    <t>Crestere / (Descrestere) a garantiilor de buna executie</t>
  </si>
  <si>
    <t>Situatii financiare individuale neauditate</t>
  </si>
  <si>
    <t>Transfer la alte rezerve</t>
  </si>
  <si>
    <t>Ajustari de valoare privind creantele</t>
  </si>
  <si>
    <t>Cheltuieli cu dobanzi</t>
  </si>
  <si>
    <t>Dobanda leasing platita</t>
  </si>
  <si>
    <t>Incasari din vanzarea titluri de participare</t>
  </si>
  <si>
    <t>31.03.2024</t>
  </si>
  <si>
    <t>Pentru perioada incheiata la 31 martie 2024</t>
  </si>
  <si>
    <t>Sold la 1 ianuarie 2024</t>
  </si>
  <si>
    <t>Sold la 31 martie 2024 inclusiv elemente aferente rezultatului global</t>
  </si>
  <si>
    <t>la data si pentru perioada incheiata la 31 martie 2025</t>
  </si>
  <si>
    <t>Situatiile financiare, intocmite la data de 31 martie 2025, se refera la societatea Rompetrol Well Services SA.</t>
  </si>
  <si>
    <t>31.03.2025</t>
  </si>
  <si>
    <t>31.12.2024</t>
  </si>
  <si>
    <t>Pentru perioada incheiata la 31 martie 2025</t>
  </si>
  <si>
    <t>Sold la 1 ianuarie 2025</t>
  </si>
  <si>
    <t>Sold la 31 martie 2025 inclusiv elemente aferente rezultatului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</si>
</sst>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0" fontId="12" fillId="0" borderId="0" xfId="0" applyFont="1" applyAlignment="1">
      <alignment horizontal="left" vertical="center" wrapText="1" indent="5"/>
    </xf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37" fontId="12" fillId="0" borderId="0" xfId="0" applyNumberFormat="1" applyFont="1" applyFill="1" applyAlignment="1">
      <alignment horizontal="right" vertical="center" wrapText="1"/>
    </xf>
    <xf numFmtId="37" fontId="11" fillId="0" borderId="3" xfId="0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wrapText="1"/>
    </xf>
    <xf numFmtId="37" fontId="11" fillId="0" borderId="0" xfId="0" applyNumberFormat="1" applyFont="1" applyFill="1" applyAlignment="1">
      <alignment horizontal="right" vertical="center" wrapText="1"/>
    </xf>
    <xf numFmtId="37" fontId="11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0" borderId="0" xfId="0" applyFont="1" applyFill="1"/>
    <xf numFmtId="0" fontId="2" fillId="0" borderId="0" xfId="0" applyFont="1" applyFill="1"/>
    <xf numFmtId="0" fontId="18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41" fontId="3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4" fontId="3" fillId="0" borderId="0" xfId="1" applyNumberFormat="1" applyFont="1" applyFill="1"/>
    <xf numFmtId="164" fontId="7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F16" sqref="F16"/>
    </sheetView>
  </sheetViews>
  <sheetFormatPr defaultColWidth="9.28515625" defaultRowHeight="12" x14ac:dyDescent="0.25"/>
  <cols>
    <col min="1" max="1" width="3.28515625" customWidth="1"/>
    <col min="2" max="10" width="9.28515625" customWidth="1"/>
  </cols>
  <sheetData>
    <row r="1" spans="2:2" x14ac:dyDescent="0.25">
      <c r="B1" s="4" t="s">
        <v>132</v>
      </c>
    </row>
    <row r="3" spans="2:2" x14ac:dyDescent="0.25">
      <c r="B3" t="s">
        <v>133</v>
      </c>
    </row>
    <row r="4" spans="2:2" x14ac:dyDescent="0.25">
      <c r="B4" t="s">
        <v>140</v>
      </c>
    </row>
    <row r="5" spans="2:2" x14ac:dyDescent="0.25">
      <c r="B5" t="s">
        <v>150</v>
      </c>
    </row>
    <row r="7" spans="2:2" x14ac:dyDescent="0.25">
      <c r="B7" s="9" t="s">
        <v>36</v>
      </c>
    </row>
    <row r="8" spans="2:2" x14ac:dyDescent="0.25">
      <c r="B8" s="9" t="s">
        <v>0</v>
      </c>
    </row>
    <row r="9" spans="2:2" x14ac:dyDescent="0.25">
      <c r="B9" s="9" t="s">
        <v>78</v>
      </c>
    </row>
    <row r="10" spans="2:2" x14ac:dyDescent="0.25">
      <c r="B10" s="9" t="s">
        <v>96</v>
      </c>
    </row>
    <row r="12" spans="2:2" x14ac:dyDescent="0.25">
      <c r="B12" t="s">
        <v>151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workbookViewId="0">
      <selection activeCell="H13" sqref="H13"/>
    </sheetView>
  </sheetViews>
  <sheetFormatPr defaultRowHeight="12" x14ac:dyDescent="0.25"/>
  <cols>
    <col min="2" max="2" width="67.42578125" customWidth="1"/>
    <col min="4" max="4" width="17.140625" customWidth="1"/>
    <col min="5" max="5" width="17.28515625" customWidth="1"/>
  </cols>
  <sheetData>
    <row r="1" spans="2:5" x14ac:dyDescent="0.25">
      <c r="B1" s="11" t="s">
        <v>132</v>
      </c>
      <c r="C1" s="12"/>
      <c r="D1" s="12"/>
      <c r="E1" s="12"/>
    </row>
    <row r="2" spans="2:5" x14ac:dyDescent="0.25">
      <c r="B2" s="13" t="s">
        <v>36</v>
      </c>
      <c r="C2" s="13"/>
      <c r="D2" s="14"/>
      <c r="E2" s="14"/>
    </row>
    <row r="3" spans="2:5" x14ac:dyDescent="0.25">
      <c r="B3" s="15" t="s">
        <v>134</v>
      </c>
      <c r="C3" s="13"/>
      <c r="D3" s="12"/>
      <c r="E3" s="12"/>
    </row>
    <row r="4" spans="2:5" ht="12.6" thickBot="1" x14ac:dyDescent="0.3">
      <c r="B4" s="13"/>
      <c r="C4" s="13"/>
      <c r="D4" s="12"/>
      <c r="E4" s="12"/>
    </row>
    <row r="5" spans="2:5" x14ac:dyDescent="0.25">
      <c r="B5" s="16"/>
      <c r="C5" s="16"/>
      <c r="D5" s="65" t="s">
        <v>1</v>
      </c>
      <c r="E5" s="65" t="s">
        <v>1</v>
      </c>
    </row>
    <row r="6" spans="2:5" ht="12.6" thickBot="1" x14ac:dyDescent="0.3">
      <c r="B6" s="18"/>
      <c r="C6" s="19"/>
      <c r="D6" s="66" t="s">
        <v>152</v>
      </c>
      <c r="E6" s="66" t="s">
        <v>146</v>
      </c>
    </row>
    <row r="7" spans="2:5" ht="12.6" thickTop="1" x14ac:dyDescent="0.25">
      <c r="B7" s="12"/>
      <c r="C7" s="12"/>
      <c r="D7" s="67"/>
      <c r="E7" s="67"/>
    </row>
    <row r="8" spans="2:5" x14ac:dyDescent="0.25">
      <c r="B8" s="20" t="s">
        <v>37</v>
      </c>
      <c r="C8" s="21"/>
      <c r="D8" s="68">
        <v>14698514</v>
      </c>
      <c r="E8" s="68">
        <v>18153971</v>
      </c>
    </row>
    <row r="9" spans="2:5" x14ac:dyDescent="0.25">
      <c r="B9" s="22" t="s">
        <v>38</v>
      </c>
      <c r="C9" s="21"/>
      <c r="D9" s="68">
        <v>14578181</v>
      </c>
      <c r="E9" s="68">
        <v>18033511</v>
      </c>
    </row>
    <row r="10" spans="2:5" x14ac:dyDescent="0.25">
      <c r="B10" s="22" t="s">
        <v>39</v>
      </c>
      <c r="C10" s="21"/>
      <c r="D10" s="68">
        <v>120333</v>
      </c>
      <c r="E10" s="68">
        <v>120460</v>
      </c>
    </row>
    <row r="11" spans="2:5" ht="12.6" thickBot="1" x14ac:dyDescent="0.3">
      <c r="B11" s="23" t="s">
        <v>40</v>
      </c>
      <c r="C11" s="21"/>
      <c r="D11" s="68">
        <v>25375</v>
      </c>
      <c r="E11" s="68">
        <v>42100</v>
      </c>
    </row>
    <row r="12" spans="2:5" ht="12.6" thickBot="1" x14ac:dyDescent="0.3">
      <c r="B12" s="20" t="s">
        <v>41</v>
      </c>
      <c r="C12" s="20"/>
      <c r="D12" s="69">
        <v>14723889</v>
      </c>
      <c r="E12" s="69">
        <v>18196071</v>
      </c>
    </row>
    <row r="13" spans="2:5" x14ac:dyDescent="0.25">
      <c r="B13" s="24"/>
      <c r="C13" s="24"/>
      <c r="D13" s="70"/>
      <c r="E13" s="70"/>
    </row>
    <row r="14" spans="2:5" x14ac:dyDescent="0.25">
      <c r="B14" s="23" t="s">
        <v>42</v>
      </c>
      <c r="C14" s="23"/>
      <c r="D14" s="68">
        <v>-3660382</v>
      </c>
      <c r="E14" s="68">
        <v>-4571413</v>
      </c>
    </row>
    <row r="15" spans="2:5" x14ac:dyDescent="0.25">
      <c r="B15" s="23" t="s">
        <v>43</v>
      </c>
      <c r="C15" s="23"/>
      <c r="D15" s="68">
        <v>-233649</v>
      </c>
      <c r="E15" s="68">
        <v>-156629</v>
      </c>
    </row>
    <row r="16" spans="2:5" x14ac:dyDescent="0.25">
      <c r="B16" s="23" t="s">
        <v>44</v>
      </c>
      <c r="C16" s="23"/>
      <c r="D16" s="68">
        <v>-271</v>
      </c>
      <c r="E16" s="68">
        <v>-849</v>
      </c>
    </row>
    <row r="17" spans="2:5" x14ac:dyDescent="0.25">
      <c r="B17" s="23" t="s">
        <v>68</v>
      </c>
      <c r="C17" s="21"/>
      <c r="D17" s="68">
        <v>-6026476</v>
      </c>
      <c r="E17" s="68">
        <f>(-5626766-48922)</f>
        <v>-5675688</v>
      </c>
    </row>
    <row r="18" spans="2:5" x14ac:dyDescent="0.25">
      <c r="B18" s="23" t="s">
        <v>45</v>
      </c>
      <c r="C18" s="23"/>
      <c r="D18" s="68">
        <v>-5675214</v>
      </c>
      <c r="E18" s="68">
        <v>-5385123</v>
      </c>
    </row>
    <row r="19" spans="2:5" x14ac:dyDescent="0.25">
      <c r="B19" s="23" t="s">
        <v>46</v>
      </c>
      <c r="C19" s="23"/>
      <c r="D19" s="68">
        <v>-194842</v>
      </c>
      <c r="E19" s="68">
        <v>-177200</v>
      </c>
    </row>
    <row r="20" spans="2:5" x14ac:dyDescent="0.25">
      <c r="B20" s="23" t="s">
        <v>47</v>
      </c>
      <c r="C20" s="21"/>
      <c r="D20" s="68">
        <v>-1217584</v>
      </c>
      <c r="E20" s="68">
        <v>-1198090</v>
      </c>
    </row>
    <row r="21" spans="2:5" x14ac:dyDescent="0.25">
      <c r="B21" s="23" t="s">
        <v>48</v>
      </c>
      <c r="C21" s="23"/>
      <c r="D21" s="68">
        <v>-1217584</v>
      </c>
      <c r="E21" s="68">
        <v>-1198090</v>
      </c>
    </row>
    <row r="22" spans="2:5" x14ac:dyDescent="0.25">
      <c r="B22" s="23" t="s">
        <v>49</v>
      </c>
      <c r="C22" s="23"/>
      <c r="D22" s="68">
        <v>0</v>
      </c>
      <c r="E22" s="68">
        <v>0</v>
      </c>
    </row>
    <row r="23" spans="2:5" x14ac:dyDescent="0.25">
      <c r="B23" s="23" t="s">
        <v>142</v>
      </c>
      <c r="C23" s="23"/>
      <c r="D23" s="68">
        <v>-11649</v>
      </c>
      <c r="E23" s="68">
        <v>-10259</v>
      </c>
    </row>
    <row r="24" spans="2:5" x14ac:dyDescent="0.25">
      <c r="B24" s="23" t="s">
        <v>50</v>
      </c>
      <c r="C24" s="21"/>
      <c r="D24" s="68">
        <v>-3686360</v>
      </c>
      <c r="E24" s="68">
        <f>(-4869613+48922)</f>
        <v>-4820691</v>
      </c>
    </row>
    <row r="25" spans="2:5" x14ac:dyDescent="0.25">
      <c r="B25" s="23" t="s">
        <v>51</v>
      </c>
      <c r="C25" s="23"/>
      <c r="D25" s="68">
        <v>-299065</v>
      </c>
      <c r="E25" s="68">
        <v>-204456</v>
      </c>
    </row>
    <row r="26" spans="2:5" ht="12.6" thickBot="1" x14ac:dyDescent="0.3">
      <c r="B26" s="23" t="s">
        <v>52</v>
      </c>
      <c r="C26" s="21"/>
      <c r="D26" s="68">
        <v>-18143</v>
      </c>
      <c r="E26" s="68">
        <v>-64838</v>
      </c>
    </row>
    <row r="27" spans="2:5" ht="12.6" thickBot="1" x14ac:dyDescent="0.3">
      <c r="B27" s="20" t="s">
        <v>53</v>
      </c>
      <c r="C27" s="20"/>
      <c r="D27" s="69">
        <v>-15153579</v>
      </c>
      <c r="E27" s="69">
        <v>-16702913</v>
      </c>
    </row>
    <row r="28" spans="2:5" ht="12.6" thickBot="1" x14ac:dyDescent="0.3">
      <c r="B28" s="24"/>
      <c r="C28" s="24"/>
      <c r="D28" s="70"/>
      <c r="E28" s="70"/>
    </row>
    <row r="29" spans="2:5" ht="12.6" thickBot="1" x14ac:dyDescent="0.3">
      <c r="B29" s="20" t="s">
        <v>69</v>
      </c>
      <c r="C29" s="20"/>
      <c r="D29" s="69">
        <v>-429690</v>
      </c>
      <c r="E29" s="69">
        <v>1493158</v>
      </c>
    </row>
    <row r="30" spans="2:5" x14ac:dyDescent="0.25">
      <c r="B30" s="24"/>
      <c r="C30" s="24"/>
      <c r="D30" s="70"/>
      <c r="E30" s="70"/>
    </row>
    <row r="31" spans="2:5" x14ac:dyDescent="0.25">
      <c r="B31" s="23" t="s">
        <v>54</v>
      </c>
      <c r="C31" s="23"/>
      <c r="D31" s="68">
        <v>899112</v>
      </c>
      <c r="E31" s="68">
        <v>1049919</v>
      </c>
    </row>
    <row r="32" spans="2:5" x14ac:dyDescent="0.25">
      <c r="B32" s="25" t="s">
        <v>55</v>
      </c>
      <c r="C32" s="25"/>
      <c r="D32" s="68">
        <v>896159</v>
      </c>
      <c r="E32" s="68">
        <v>1045457</v>
      </c>
    </row>
    <row r="33" spans="2:5" ht="12.6" thickBot="1" x14ac:dyDescent="0.3">
      <c r="B33" s="23" t="s">
        <v>56</v>
      </c>
      <c r="C33" s="23"/>
      <c r="D33" s="68">
        <v>31038</v>
      </c>
      <c r="E33" s="68">
        <v>-1540</v>
      </c>
    </row>
    <row r="34" spans="2:5" ht="12.6" thickBot="1" x14ac:dyDescent="0.3">
      <c r="B34" s="20" t="s">
        <v>57</v>
      </c>
      <c r="C34" s="26"/>
      <c r="D34" s="69">
        <v>930150</v>
      </c>
      <c r="E34" s="69">
        <v>1048379</v>
      </c>
    </row>
    <row r="35" spans="2:5" x14ac:dyDescent="0.25">
      <c r="B35" s="23"/>
      <c r="C35" s="24"/>
      <c r="D35" s="70"/>
      <c r="E35" s="70"/>
    </row>
    <row r="36" spans="2:5" ht="12.6" thickBot="1" x14ac:dyDescent="0.3">
      <c r="B36" s="27" t="s">
        <v>58</v>
      </c>
      <c r="C36" s="23"/>
      <c r="D36" s="68">
        <v>-129057</v>
      </c>
      <c r="E36" s="68">
        <v>-137069</v>
      </c>
    </row>
    <row r="37" spans="2:5" ht="12.6" thickBot="1" x14ac:dyDescent="0.3">
      <c r="B37" s="28" t="s">
        <v>59</v>
      </c>
      <c r="C37" s="26"/>
      <c r="D37" s="69">
        <v>-129057</v>
      </c>
      <c r="E37" s="69">
        <v>-137069</v>
      </c>
    </row>
    <row r="38" spans="2:5" ht="12.6" thickBot="1" x14ac:dyDescent="0.3">
      <c r="B38" s="29"/>
      <c r="C38" s="29"/>
      <c r="D38" s="70"/>
      <c r="E38" s="70"/>
    </row>
    <row r="39" spans="2:5" ht="12.6" thickBot="1" x14ac:dyDescent="0.3">
      <c r="B39" s="28" t="s">
        <v>60</v>
      </c>
      <c r="C39" s="20"/>
      <c r="D39" s="69">
        <v>801093</v>
      </c>
      <c r="E39" s="69">
        <v>911310</v>
      </c>
    </row>
    <row r="40" spans="2:5" ht="12.6" thickBot="1" x14ac:dyDescent="0.3">
      <c r="B40" s="27"/>
      <c r="C40" s="20"/>
      <c r="D40" s="71"/>
      <c r="E40" s="71"/>
    </row>
    <row r="41" spans="2:5" ht="12.6" thickBot="1" x14ac:dyDescent="0.3">
      <c r="B41" s="28" t="s">
        <v>61</v>
      </c>
      <c r="C41" s="20"/>
      <c r="D41" s="69">
        <v>371403</v>
      </c>
      <c r="E41" s="69">
        <v>2404468</v>
      </c>
    </row>
    <row r="42" spans="2:5" ht="12.6" thickBot="1" x14ac:dyDescent="0.3">
      <c r="B42" s="27" t="s">
        <v>62</v>
      </c>
      <c r="C42" s="21"/>
      <c r="D42" s="68">
        <v>-183781</v>
      </c>
      <c r="E42" s="68">
        <v>-419098</v>
      </c>
    </row>
    <row r="43" spans="2:5" ht="12.6" thickBot="1" x14ac:dyDescent="0.3">
      <c r="B43" s="28" t="s">
        <v>63</v>
      </c>
      <c r="C43" s="20"/>
      <c r="D43" s="72">
        <v>187622</v>
      </c>
      <c r="E43" s="72">
        <v>1985370</v>
      </c>
    </row>
    <row r="44" spans="2:5" ht="12.6" thickTop="1" x14ac:dyDescent="0.25">
      <c r="B44" s="30" t="s">
        <v>64</v>
      </c>
      <c r="C44" s="31"/>
      <c r="D44" s="32">
        <v>6.7443615157792723E-4</v>
      </c>
      <c r="E44" s="32">
        <v>7.136717987540211E-3</v>
      </c>
    </row>
    <row r="45" spans="2:5" ht="12.6" thickBot="1" x14ac:dyDescent="0.3">
      <c r="B45" s="12"/>
      <c r="C45" s="12"/>
      <c r="D45" s="67"/>
      <c r="E45" s="67"/>
    </row>
    <row r="46" spans="2:5" ht="24.6" thickBot="1" x14ac:dyDescent="0.3">
      <c r="B46" s="20" t="s">
        <v>70</v>
      </c>
      <c r="C46" s="20"/>
      <c r="D46" s="69">
        <v>0</v>
      </c>
      <c r="E46" s="69">
        <v>0</v>
      </c>
    </row>
    <row r="47" spans="2:5" x14ac:dyDescent="0.25">
      <c r="B47" s="23" t="s">
        <v>65</v>
      </c>
      <c r="C47" s="23"/>
      <c r="D47" s="68">
        <v>0</v>
      </c>
      <c r="E47" s="68">
        <v>0</v>
      </c>
    </row>
    <row r="48" spans="2:5" ht="24.6" thickBot="1" x14ac:dyDescent="0.3">
      <c r="B48" s="23" t="s">
        <v>66</v>
      </c>
      <c r="C48" s="23"/>
      <c r="D48" s="68">
        <v>0</v>
      </c>
      <c r="E48" s="68">
        <v>0</v>
      </c>
    </row>
    <row r="49" spans="2:5" ht="12.6" thickBot="1" x14ac:dyDescent="0.3">
      <c r="B49" s="20" t="s">
        <v>67</v>
      </c>
      <c r="C49" s="20"/>
      <c r="D49" s="72">
        <v>187622</v>
      </c>
      <c r="E49" s="72">
        <v>1985370</v>
      </c>
    </row>
    <row r="50" spans="2:5" ht="12.6" thickTop="1" x14ac:dyDescent="0.25">
      <c r="D50" s="73"/>
      <c r="E50" s="7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4"/>
  <sheetViews>
    <sheetView topLeftCell="A16" workbookViewId="0">
      <selection activeCell="E53" sqref="E53"/>
    </sheetView>
  </sheetViews>
  <sheetFormatPr defaultRowHeight="12" x14ac:dyDescent="0.25"/>
  <cols>
    <col min="2" max="2" width="47.140625" bestFit="1" customWidth="1"/>
    <col min="4" max="4" width="19.140625" customWidth="1"/>
    <col min="5" max="5" width="19.42578125" customWidth="1"/>
  </cols>
  <sheetData>
    <row r="1" spans="2:5" x14ac:dyDescent="0.25">
      <c r="B1" s="11" t="s">
        <v>132</v>
      </c>
      <c r="C1" s="12"/>
      <c r="D1" s="12"/>
      <c r="E1" s="12"/>
    </row>
    <row r="2" spans="2:5" x14ac:dyDescent="0.25">
      <c r="B2" s="13" t="s">
        <v>0</v>
      </c>
      <c r="C2" s="12"/>
      <c r="D2" s="34"/>
      <c r="E2" s="34"/>
    </row>
    <row r="3" spans="2:5" x14ac:dyDescent="0.25">
      <c r="B3" s="35" t="s">
        <v>134</v>
      </c>
      <c r="C3" s="12"/>
      <c r="D3" s="12"/>
      <c r="E3" s="12"/>
    </row>
    <row r="4" spans="2:5" ht="12.6" thickBot="1" x14ac:dyDescent="0.3">
      <c r="B4" s="13"/>
      <c r="C4" s="12"/>
      <c r="D4" s="12"/>
      <c r="E4" s="12"/>
    </row>
    <row r="5" spans="2:5" x14ac:dyDescent="0.25">
      <c r="B5" s="16"/>
      <c r="C5" s="36"/>
      <c r="D5" s="37" t="s">
        <v>1</v>
      </c>
      <c r="E5" s="17" t="s">
        <v>1</v>
      </c>
    </row>
    <row r="6" spans="2:5" ht="12.6" thickBot="1" x14ac:dyDescent="0.3">
      <c r="B6" s="38"/>
      <c r="C6" s="39"/>
      <c r="D6" s="40" t="s">
        <v>152</v>
      </c>
      <c r="E6" s="40" t="s">
        <v>153</v>
      </c>
    </row>
    <row r="7" spans="2:5" x14ac:dyDescent="0.25">
      <c r="B7" s="20" t="s">
        <v>2</v>
      </c>
      <c r="C7" s="23"/>
      <c r="D7" s="12"/>
      <c r="E7" s="12"/>
    </row>
    <row r="8" spans="2:5" x14ac:dyDescent="0.25">
      <c r="B8" s="20" t="s">
        <v>3</v>
      </c>
      <c r="C8" s="23"/>
      <c r="D8" s="12"/>
      <c r="E8" s="12"/>
    </row>
    <row r="9" spans="2:5" x14ac:dyDescent="0.25">
      <c r="B9" s="23" t="s">
        <v>4</v>
      </c>
      <c r="C9" s="21"/>
      <c r="D9" s="41">
        <v>22220445</v>
      </c>
      <c r="E9" s="41">
        <v>22505869</v>
      </c>
    </row>
    <row r="10" spans="2:5" x14ac:dyDescent="0.25">
      <c r="B10" s="27" t="s">
        <v>5</v>
      </c>
      <c r="C10" s="21"/>
      <c r="D10" s="41">
        <v>10556030</v>
      </c>
      <c r="E10" s="41">
        <v>10143052</v>
      </c>
    </row>
    <row r="11" spans="2:5" x14ac:dyDescent="0.25">
      <c r="B11" s="23" t="s">
        <v>6</v>
      </c>
      <c r="C11" s="21"/>
      <c r="D11" s="41">
        <v>390943</v>
      </c>
      <c r="E11" s="41">
        <v>395594</v>
      </c>
    </row>
    <row r="12" spans="2:5" x14ac:dyDescent="0.25">
      <c r="B12" s="23" t="s">
        <v>7</v>
      </c>
      <c r="C12" s="21"/>
      <c r="D12" s="41">
        <v>17616</v>
      </c>
      <c r="E12" s="41">
        <v>20725</v>
      </c>
    </row>
    <row r="13" spans="2:5" x14ac:dyDescent="0.25">
      <c r="B13" s="23" t="s">
        <v>8</v>
      </c>
      <c r="C13" s="21"/>
      <c r="D13" s="41">
        <v>20079665</v>
      </c>
      <c r="E13" s="41">
        <v>20079665</v>
      </c>
    </row>
    <row r="14" spans="2:5" ht="12.6" thickBot="1" x14ac:dyDescent="0.3">
      <c r="B14" s="23" t="s">
        <v>9</v>
      </c>
      <c r="C14" s="21"/>
      <c r="D14" s="41">
        <v>6106870</v>
      </c>
      <c r="E14" s="41">
        <v>10851052</v>
      </c>
    </row>
    <row r="15" spans="2:5" ht="12.6" thickBot="1" x14ac:dyDescent="0.3">
      <c r="B15" s="20" t="s">
        <v>71</v>
      </c>
      <c r="C15" s="26"/>
      <c r="D15" s="42">
        <v>59371569</v>
      </c>
      <c r="E15" s="42">
        <v>63995957</v>
      </c>
    </row>
    <row r="16" spans="2:5" x14ac:dyDescent="0.25">
      <c r="B16" s="24"/>
      <c r="C16" s="21"/>
      <c r="D16" s="43"/>
      <c r="E16" s="43"/>
    </row>
    <row r="17" spans="2:5" x14ac:dyDescent="0.25">
      <c r="B17" s="20" t="s">
        <v>10</v>
      </c>
      <c r="C17" s="21"/>
      <c r="D17" s="43"/>
      <c r="E17" s="43"/>
    </row>
    <row r="18" spans="2:5" x14ac:dyDescent="0.25">
      <c r="B18" s="23" t="s">
        <v>11</v>
      </c>
      <c r="C18" s="21"/>
      <c r="D18" s="41">
        <v>6383150</v>
      </c>
      <c r="E18" s="41">
        <v>5479481</v>
      </c>
    </row>
    <row r="19" spans="2:5" x14ac:dyDescent="0.25">
      <c r="B19" s="23" t="s">
        <v>12</v>
      </c>
      <c r="C19" s="21"/>
      <c r="D19" s="41">
        <v>15896172</v>
      </c>
      <c r="E19" s="41">
        <f>13031558-2</f>
        <v>13031556</v>
      </c>
    </row>
    <row r="20" spans="2:5" x14ac:dyDescent="0.25">
      <c r="B20" s="27" t="s">
        <v>13</v>
      </c>
      <c r="C20" s="21"/>
      <c r="D20" s="41">
        <v>49519068</v>
      </c>
      <c r="E20" s="41">
        <v>47109341</v>
      </c>
    </row>
    <row r="21" spans="2:5" x14ac:dyDescent="0.25">
      <c r="B21" s="23" t="s">
        <v>72</v>
      </c>
      <c r="C21" s="21"/>
      <c r="D21" s="41">
        <v>1315713</v>
      </c>
      <c r="E21" s="41">
        <v>1018381</v>
      </c>
    </row>
    <row r="22" spans="2:5" x14ac:dyDescent="0.25">
      <c r="B22" s="23" t="s">
        <v>14</v>
      </c>
      <c r="C22" s="21"/>
      <c r="D22" s="41">
        <v>1006872</v>
      </c>
      <c r="E22" s="41">
        <v>1203143</v>
      </c>
    </row>
    <row r="23" spans="2:5" ht="12.6" thickBot="1" x14ac:dyDescent="0.3">
      <c r="B23" s="23" t="s">
        <v>15</v>
      </c>
      <c r="C23" s="21"/>
      <c r="D23" s="41">
        <v>473062</v>
      </c>
      <c r="E23" s="41">
        <v>298005</v>
      </c>
    </row>
    <row r="24" spans="2:5" ht="12.6" thickBot="1" x14ac:dyDescent="0.3">
      <c r="B24" s="20" t="s">
        <v>16</v>
      </c>
      <c r="C24" s="26"/>
      <c r="D24" s="42">
        <v>74594037</v>
      </c>
      <c r="E24" s="42">
        <f>68139909-2</f>
        <v>68139907</v>
      </c>
    </row>
    <row r="25" spans="2:5" ht="12.6" thickBot="1" x14ac:dyDescent="0.3">
      <c r="B25" s="24"/>
      <c r="C25" s="21"/>
      <c r="D25" s="43"/>
      <c r="E25" s="43"/>
    </row>
    <row r="26" spans="2:5" ht="12.6" thickBot="1" x14ac:dyDescent="0.3">
      <c r="B26" s="20" t="s">
        <v>17</v>
      </c>
      <c r="C26" s="26"/>
      <c r="D26" s="44">
        <v>133965606</v>
      </c>
      <c r="E26" s="44">
        <f>132135866-2</f>
        <v>132135864</v>
      </c>
    </row>
    <row r="27" spans="2:5" ht="12.6" thickTop="1" x14ac:dyDescent="0.25">
      <c r="B27" s="20" t="s">
        <v>73</v>
      </c>
      <c r="C27" s="21"/>
      <c r="D27" s="43"/>
      <c r="E27" s="43"/>
    </row>
    <row r="28" spans="2:5" x14ac:dyDescent="0.25">
      <c r="B28" s="20" t="s">
        <v>18</v>
      </c>
      <c r="C28" s="21"/>
      <c r="D28" s="43"/>
      <c r="E28" s="43"/>
    </row>
    <row r="29" spans="2:5" x14ac:dyDescent="0.25">
      <c r="B29" s="23" t="s">
        <v>74</v>
      </c>
      <c r="C29" s="21"/>
      <c r="D29" s="41">
        <v>28557446</v>
      </c>
      <c r="E29" s="41">
        <v>28557446</v>
      </c>
    </row>
    <row r="30" spans="2:5" x14ac:dyDescent="0.25">
      <c r="B30" s="33" t="s">
        <v>75</v>
      </c>
      <c r="C30" s="21"/>
      <c r="D30" s="41">
        <v>27819090</v>
      </c>
      <c r="E30" s="41">
        <v>27819090</v>
      </c>
    </row>
    <row r="31" spans="2:5" x14ac:dyDescent="0.25">
      <c r="B31" s="33" t="s">
        <v>76</v>
      </c>
      <c r="C31" s="21"/>
      <c r="D31" s="41">
        <v>738356</v>
      </c>
      <c r="E31" s="41">
        <v>738356</v>
      </c>
    </row>
    <row r="32" spans="2:5" x14ac:dyDescent="0.25">
      <c r="B32" s="27" t="s">
        <v>19</v>
      </c>
      <c r="C32" s="21"/>
      <c r="D32" s="41">
        <v>5563818</v>
      </c>
      <c r="E32" s="41">
        <v>5563818</v>
      </c>
    </row>
    <row r="33" spans="2:5" x14ac:dyDescent="0.25">
      <c r="B33" s="27" t="s">
        <v>20</v>
      </c>
      <c r="C33" s="21"/>
      <c r="D33" s="41">
        <f>33837979.5420244-1</f>
        <v>33837978.542024396</v>
      </c>
      <c r="E33" s="41">
        <f>33837979.5420244-1</f>
        <v>33837978.542024396</v>
      </c>
    </row>
    <row r="34" spans="2:5" x14ac:dyDescent="0.25">
      <c r="B34" s="27" t="s">
        <v>21</v>
      </c>
      <c r="C34" s="21"/>
      <c r="D34" s="41">
        <v>23092251.457975559</v>
      </c>
      <c r="E34" s="41">
        <v>12854944.457975559</v>
      </c>
    </row>
    <row r="35" spans="2:5" x14ac:dyDescent="0.25">
      <c r="B35" s="27" t="s">
        <v>22</v>
      </c>
      <c r="C35" s="21"/>
      <c r="D35" s="41">
        <v>18041378</v>
      </c>
      <c r="E35" s="41">
        <v>18041378</v>
      </c>
    </row>
    <row r="36" spans="2:5" ht="12.6" thickBot="1" x14ac:dyDescent="0.3">
      <c r="B36" s="27" t="s">
        <v>23</v>
      </c>
      <c r="C36" s="21"/>
      <c r="D36" s="41">
        <v>187621.66000000856</v>
      </c>
      <c r="E36" s="41">
        <v>10237307.09340735</v>
      </c>
    </row>
    <row r="37" spans="2:5" ht="12.6" thickBot="1" x14ac:dyDescent="0.3">
      <c r="B37" s="28" t="s">
        <v>24</v>
      </c>
      <c r="C37" s="26"/>
      <c r="D37" s="42">
        <v>109280494.66000001</v>
      </c>
      <c r="E37" s="42">
        <v>109092873.09340735</v>
      </c>
    </row>
    <row r="38" spans="2:5" x14ac:dyDescent="0.25">
      <c r="B38" s="24"/>
      <c r="C38" s="21"/>
      <c r="D38" s="43"/>
      <c r="E38" s="43"/>
    </row>
    <row r="39" spans="2:5" x14ac:dyDescent="0.25">
      <c r="B39" s="28" t="s">
        <v>25</v>
      </c>
      <c r="C39" s="21"/>
      <c r="D39" s="43"/>
      <c r="E39" s="43"/>
    </row>
    <row r="40" spans="2:5" x14ac:dyDescent="0.25">
      <c r="B40" s="27" t="s">
        <v>77</v>
      </c>
      <c r="C40" s="21"/>
      <c r="D40" s="41">
        <v>1160256</v>
      </c>
      <c r="E40" s="41">
        <v>1249466</v>
      </c>
    </row>
    <row r="41" spans="2:5" x14ac:dyDescent="0.25">
      <c r="B41" s="27" t="s">
        <v>26</v>
      </c>
      <c r="C41" s="21"/>
      <c r="D41" s="41">
        <v>2599476</v>
      </c>
      <c r="E41" s="41">
        <v>2599476</v>
      </c>
    </row>
    <row r="42" spans="2:5" x14ac:dyDescent="0.25">
      <c r="B42" s="27" t="s">
        <v>27</v>
      </c>
      <c r="C42" s="21"/>
      <c r="D42" s="41">
        <v>3557728</v>
      </c>
      <c r="E42" s="41">
        <v>3603822</v>
      </c>
    </row>
    <row r="43" spans="2:5" ht="12.6" thickBot="1" x14ac:dyDescent="0.3">
      <c r="B43" s="27" t="s">
        <v>28</v>
      </c>
      <c r="C43" s="21"/>
      <c r="D43" s="41">
        <v>87083</v>
      </c>
      <c r="E43" s="41">
        <v>73635</v>
      </c>
    </row>
    <row r="44" spans="2:5" ht="12.6" thickBot="1" x14ac:dyDescent="0.3">
      <c r="B44" s="28" t="s">
        <v>29</v>
      </c>
      <c r="C44" s="26"/>
      <c r="D44" s="42">
        <v>7404543</v>
      </c>
      <c r="E44" s="42">
        <v>7526399</v>
      </c>
    </row>
    <row r="45" spans="2:5" x14ac:dyDescent="0.25">
      <c r="B45" s="24"/>
      <c r="C45" s="21"/>
      <c r="D45" s="43"/>
      <c r="E45" s="43"/>
    </row>
    <row r="46" spans="2:5" x14ac:dyDescent="0.25">
      <c r="B46" s="28" t="s">
        <v>30</v>
      </c>
      <c r="C46" s="21"/>
      <c r="D46" s="43"/>
      <c r="E46" s="43"/>
    </row>
    <row r="47" spans="2:5" x14ac:dyDescent="0.25">
      <c r="B47" s="27" t="s">
        <v>31</v>
      </c>
      <c r="C47" s="45"/>
      <c r="D47" s="41">
        <v>13454590</v>
      </c>
      <c r="E47" s="41">
        <f>12073503-3</f>
        <v>12073500</v>
      </c>
    </row>
    <row r="48" spans="2:5" x14ac:dyDescent="0.25">
      <c r="B48" s="23" t="s">
        <v>32</v>
      </c>
      <c r="C48" s="21"/>
      <c r="D48" s="41">
        <v>1057889</v>
      </c>
      <c r="E48" s="41">
        <v>874108</v>
      </c>
    </row>
    <row r="49" spans="2:5" ht="12.6" thickBot="1" x14ac:dyDescent="0.3">
      <c r="B49" s="27" t="s">
        <v>27</v>
      </c>
      <c r="C49" s="21"/>
      <c r="D49" s="41">
        <v>2768089</v>
      </c>
      <c r="E49" s="41">
        <v>2568984</v>
      </c>
    </row>
    <row r="50" spans="2:5" ht="12.6" thickBot="1" x14ac:dyDescent="0.3">
      <c r="B50" s="28" t="s">
        <v>33</v>
      </c>
      <c r="C50" s="26"/>
      <c r="D50" s="42">
        <v>17280568</v>
      </c>
      <c r="E50" s="42">
        <f>15516595-3</f>
        <v>15516592</v>
      </c>
    </row>
    <row r="51" spans="2:5" ht="12.6" thickBot="1" x14ac:dyDescent="0.3">
      <c r="B51" s="28" t="s">
        <v>34</v>
      </c>
      <c r="C51" s="21"/>
      <c r="D51" s="46">
        <v>24685111</v>
      </c>
      <c r="E51" s="46">
        <f>23042994-3</f>
        <v>23042991</v>
      </c>
    </row>
    <row r="52" spans="2:5" ht="12.6" thickBot="1" x14ac:dyDescent="0.3">
      <c r="B52" s="28" t="s">
        <v>35</v>
      </c>
      <c r="C52" s="26"/>
      <c r="D52" s="44">
        <v>133965605.66000001</v>
      </c>
      <c r="E52" s="44">
        <f>132135864</f>
        <v>132135864</v>
      </c>
    </row>
    <row r="53" spans="2:5" ht="12.6" thickTop="1" x14ac:dyDescent="0.25">
      <c r="D53" s="73"/>
      <c r="E53" s="73"/>
    </row>
    <row r="54" spans="2:5" x14ac:dyDescent="0.25">
      <c r="D54" s="73"/>
      <c r="E54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9"/>
  <sheetViews>
    <sheetView topLeftCell="A12" workbookViewId="0"/>
  </sheetViews>
  <sheetFormatPr defaultRowHeight="12" x14ac:dyDescent="0.25"/>
  <cols>
    <col min="1" max="1" width="5" style="73" customWidth="1"/>
    <col min="2" max="2" width="75.7109375" style="73" customWidth="1"/>
    <col min="3" max="9" width="18.7109375" style="73" customWidth="1"/>
    <col min="10" max="16384" width="9.140625" style="73"/>
  </cols>
  <sheetData>
    <row r="2" spans="2:9" x14ac:dyDescent="0.25">
      <c r="B2" s="74" t="s">
        <v>132</v>
      </c>
    </row>
    <row r="3" spans="2:9" x14ac:dyDescent="0.25">
      <c r="B3" s="75" t="s">
        <v>78</v>
      </c>
    </row>
    <row r="4" spans="2:9" x14ac:dyDescent="0.25">
      <c r="B4" s="76" t="s">
        <v>134</v>
      </c>
    </row>
    <row r="5" spans="2:9" x14ac:dyDescent="0.25">
      <c r="C5" s="77"/>
      <c r="D5" s="77"/>
      <c r="E5" s="77"/>
      <c r="F5" s="78"/>
      <c r="G5" s="77"/>
      <c r="H5" s="77"/>
      <c r="I5" s="77"/>
    </row>
    <row r="6" spans="2:9" x14ac:dyDescent="0.25">
      <c r="C6" s="77"/>
      <c r="D6" s="77"/>
      <c r="E6" s="77"/>
      <c r="F6" s="78"/>
      <c r="G6" s="79"/>
      <c r="H6" s="77"/>
      <c r="I6" s="77"/>
    </row>
    <row r="7" spans="2:9" ht="12.6" thickBot="1" x14ac:dyDescent="0.3">
      <c r="B7" s="75" t="s">
        <v>154</v>
      </c>
      <c r="C7" s="77"/>
      <c r="D7" s="77"/>
      <c r="E7" s="77"/>
      <c r="F7" s="77"/>
      <c r="G7" s="77"/>
      <c r="H7" s="77"/>
      <c r="I7" s="77"/>
    </row>
    <row r="8" spans="2:9" x14ac:dyDescent="0.25">
      <c r="B8" s="77"/>
      <c r="C8" s="80" t="s">
        <v>79</v>
      </c>
      <c r="D8" s="80" t="s">
        <v>80</v>
      </c>
      <c r="E8" s="80" t="s">
        <v>81</v>
      </c>
      <c r="F8" s="80" t="s">
        <v>82</v>
      </c>
      <c r="G8" s="80" t="s">
        <v>135</v>
      </c>
      <c r="H8" s="80" t="s">
        <v>82</v>
      </c>
      <c r="I8" s="80" t="s">
        <v>83</v>
      </c>
    </row>
    <row r="9" spans="2:9" ht="12.6" thickBot="1" x14ac:dyDescent="0.3">
      <c r="B9" s="77"/>
      <c r="C9" s="81" t="s">
        <v>84</v>
      </c>
      <c r="D9" s="81" t="s">
        <v>85</v>
      </c>
      <c r="E9" s="81" t="s">
        <v>86</v>
      </c>
      <c r="F9" s="81" t="s">
        <v>87</v>
      </c>
      <c r="G9" s="81" t="s">
        <v>90</v>
      </c>
      <c r="H9" s="81" t="s">
        <v>88</v>
      </c>
      <c r="I9" s="81" t="s">
        <v>89</v>
      </c>
    </row>
    <row r="10" spans="2:9" x14ac:dyDescent="0.25">
      <c r="B10" s="82" t="s">
        <v>155</v>
      </c>
      <c r="C10" s="83">
        <v>28557446</v>
      </c>
      <c r="D10" s="83">
        <v>5563818</v>
      </c>
      <c r="E10" s="83">
        <f>33837979.5420244-1</f>
        <v>33837978.542024396</v>
      </c>
      <c r="F10" s="83">
        <v>12854944.42</v>
      </c>
      <c r="G10" s="83">
        <v>18041378</v>
      </c>
      <c r="H10" s="83">
        <v>10237307</v>
      </c>
      <c r="I10" s="83">
        <v>109092872.96202444</v>
      </c>
    </row>
    <row r="11" spans="2:9" x14ac:dyDescent="0.25">
      <c r="B11" s="82" t="s">
        <v>93</v>
      </c>
      <c r="C11" s="62"/>
      <c r="D11" s="62"/>
      <c r="E11" s="62"/>
      <c r="F11" s="62"/>
      <c r="G11" s="62"/>
      <c r="H11" s="62">
        <v>187622</v>
      </c>
      <c r="I11" s="62">
        <v>187622</v>
      </c>
    </row>
    <row r="12" spans="2:9" x14ac:dyDescent="0.25">
      <c r="B12" s="84" t="s">
        <v>136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</row>
    <row r="13" spans="2:9" ht="20.399999999999999" x14ac:dyDescent="0.25">
      <c r="B13" s="85" t="s">
        <v>66</v>
      </c>
      <c r="C13" s="6"/>
      <c r="D13" s="6"/>
      <c r="E13" s="6">
        <v>0</v>
      </c>
      <c r="F13" s="6"/>
      <c r="G13" s="6"/>
      <c r="H13" s="6"/>
      <c r="I13" s="6">
        <v>0</v>
      </c>
    </row>
    <row r="14" spans="2:9" x14ac:dyDescent="0.25">
      <c r="B14" s="85" t="s">
        <v>95</v>
      </c>
      <c r="C14" s="6"/>
      <c r="D14" s="6"/>
      <c r="E14" s="6">
        <v>0</v>
      </c>
      <c r="F14" s="6"/>
      <c r="G14" s="6"/>
      <c r="H14" s="6"/>
      <c r="I14" s="6">
        <v>0</v>
      </c>
    </row>
    <row r="15" spans="2:9" x14ac:dyDescent="0.25">
      <c r="B15" s="86" t="s">
        <v>137</v>
      </c>
      <c r="C15" s="62"/>
      <c r="D15" s="62"/>
      <c r="E15" s="62"/>
      <c r="F15" s="62"/>
      <c r="G15" s="62"/>
      <c r="H15" s="62">
        <f>H11</f>
        <v>187622</v>
      </c>
      <c r="I15" s="62">
        <f>I11</f>
        <v>187622</v>
      </c>
    </row>
    <row r="16" spans="2:9" x14ac:dyDescent="0.25">
      <c r="B16" s="87" t="s">
        <v>91</v>
      </c>
      <c r="C16" s="7"/>
      <c r="D16" s="7"/>
      <c r="E16" s="7"/>
      <c r="F16" s="7">
        <v>10237307</v>
      </c>
      <c r="G16" s="7"/>
      <c r="H16" s="7">
        <v>-10237307</v>
      </c>
      <c r="I16" s="6">
        <v>0</v>
      </c>
    </row>
    <row r="17" spans="2:9" x14ac:dyDescent="0.25">
      <c r="B17" s="87" t="s">
        <v>92</v>
      </c>
      <c r="C17" s="6"/>
      <c r="D17" s="6"/>
      <c r="E17" s="6"/>
      <c r="F17" s="88"/>
      <c r="G17" s="6"/>
      <c r="H17" s="6"/>
      <c r="I17" s="6">
        <v>0</v>
      </c>
    </row>
    <row r="18" spans="2:9" x14ac:dyDescent="0.25">
      <c r="B18" s="87" t="s">
        <v>141</v>
      </c>
      <c r="C18" s="6"/>
      <c r="D18" s="6"/>
      <c r="E18" s="6"/>
      <c r="F18" s="88"/>
      <c r="G18" s="6"/>
      <c r="H18" s="6"/>
      <c r="I18" s="6">
        <v>0</v>
      </c>
    </row>
    <row r="19" spans="2:9" ht="12.6" thickBot="1" x14ac:dyDescent="0.3">
      <c r="B19" s="85" t="s">
        <v>138</v>
      </c>
      <c r="C19" s="6"/>
      <c r="D19" s="6"/>
      <c r="E19" s="6">
        <v>0</v>
      </c>
      <c r="F19" s="6"/>
      <c r="G19" s="6"/>
      <c r="H19" s="6"/>
      <c r="I19" s="6">
        <v>0</v>
      </c>
    </row>
    <row r="20" spans="2:9" ht="12.6" thickBot="1" x14ac:dyDescent="0.3">
      <c r="B20" s="82" t="s">
        <v>156</v>
      </c>
      <c r="C20" s="8">
        <v>28557446</v>
      </c>
      <c r="D20" s="8">
        <v>5563818</v>
      </c>
      <c r="E20" s="8">
        <f>33837979.5420244-1</f>
        <v>33837978.542024396</v>
      </c>
      <c r="F20" s="8">
        <v>23092251.420000002</v>
      </c>
      <c r="G20" s="8">
        <v>18041378</v>
      </c>
      <c r="H20" s="8">
        <v>187622</v>
      </c>
      <c r="I20" s="8">
        <v>109280494.96202444</v>
      </c>
    </row>
    <row r="21" spans="2:9" ht="12.6" thickTop="1" x14ac:dyDescent="0.25">
      <c r="B21" s="77"/>
      <c r="C21" s="77"/>
      <c r="D21" s="77"/>
      <c r="E21" s="77"/>
      <c r="F21" s="77"/>
      <c r="G21" s="77"/>
      <c r="H21" s="77"/>
      <c r="I21" s="77"/>
    </row>
    <row r="22" spans="2:9" x14ac:dyDescent="0.25">
      <c r="B22" s="77"/>
      <c r="C22" s="77"/>
      <c r="D22" s="77"/>
      <c r="E22" s="77"/>
      <c r="F22" s="77"/>
      <c r="G22" s="77"/>
      <c r="H22" s="77"/>
      <c r="I22" s="77"/>
    </row>
    <row r="23" spans="2:9" x14ac:dyDescent="0.25">
      <c r="B23" s="77"/>
      <c r="C23" s="77"/>
      <c r="D23" s="77"/>
      <c r="E23" s="77"/>
      <c r="F23" s="77"/>
      <c r="G23" s="77"/>
      <c r="H23" s="77"/>
      <c r="I23" s="77"/>
    </row>
    <row r="24" spans="2:9" x14ac:dyDescent="0.25">
      <c r="B24" s="75"/>
      <c r="C24" s="77"/>
      <c r="D24" s="77"/>
      <c r="E24" s="77"/>
      <c r="F24" s="77"/>
      <c r="G24" s="77"/>
      <c r="H24" s="77"/>
      <c r="I24" s="77"/>
    </row>
    <row r="25" spans="2:9" x14ac:dyDescent="0.25">
      <c r="C25" s="77"/>
      <c r="D25" s="77"/>
      <c r="E25" s="77"/>
      <c r="F25" s="77"/>
      <c r="G25" s="77"/>
      <c r="H25" s="77"/>
      <c r="I25" s="77"/>
    </row>
    <row r="26" spans="2:9" ht="12.6" thickBot="1" x14ac:dyDescent="0.3">
      <c r="B26" s="75" t="s">
        <v>147</v>
      </c>
      <c r="C26" s="77"/>
      <c r="D26" s="77"/>
      <c r="E26" s="77"/>
      <c r="F26" s="77"/>
      <c r="G26" s="77"/>
      <c r="H26" s="77"/>
      <c r="I26" s="77"/>
    </row>
    <row r="27" spans="2:9" x14ac:dyDescent="0.25">
      <c r="B27" s="77"/>
      <c r="C27" s="80" t="s">
        <v>79</v>
      </c>
      <c r="D27" s="80" t="s">
        <v>80</v>
      </c>
      <c r="E27" s="80" t="s">
        <v>81</v>
      </c>
      <c r="F27" s="80" t="s">
        <v>82</v>
      </c>
      <c r="G27" s="80" t="s">
        <v>135</v>
      </c>
      <c r="H27" s="80" t="s">
        <v>82</v>
      </c>
      <c r="I27" s="80" t="s">
        <v>83</v>
      </c>
    </row>
    <row r="28" spans="2:9" ht="12.6" thickBot="1" x14ac:dyDescent="0.3">
      <c r="B28" s="77"/>
      <c r="C28" s="81" t="s">
        <v>84</v>
      </c>
      <c r="D28" s="81" t="s">
        <v>85</v>
      </c>
      <c r="E28" s="81" t="s">
        <v>86</v>
      </c>
      <c r="F28" s="81" t="s">
        <v>87</v>
      </c>
      <c r="G28" s="81" t="s">
        <v>90</v>
      </c>
      <c r="H28" s="81" t="s">
        <v>88</v>
      </c>
      <c r="I28" s="81" t="s">
        <v>89</v>
      </c>
    </row>
    <row r="29" spans="2:9" x14ac:dyDescent="0.25">
      <c r="B29" s="82" t="s">
        <v>148</v>
      </c>
      <c r="C29" s="89">
        <v>28557446</v>
      </c>
      <c r="D29" s="89">
        <v>5563818</v>
      </c>
      <c r="E29" s="89">
        <f>(24619127.5204594+6177469)</f>
        <v>30796596.520459399</v>
      </c>
      <c r="F29" s="89">
        <v>12854943.790000001</v>
      </c>
      <c r="G29" s="89">
        <v>18041378</v>
      </c>
      <c r="H29" s="89">
        <v>11767863</v>
      </c>
      <c r="I29" s="89">
        <f>(101404576.310459+6177470)</f>
        <v>107582046.310459</v>
      </c>
    </row>
    <row r="30" spans="2:9" x14ac:dyDescent="0.25">
      <c r="B30" s="82" t="s">
        <v>93</v>
      </c>
      <c r="C30" s="62"/>
      <c r="D30" s="62"/>
      <c r="E30" s="62"/>
      <c r="F30" s="62"/>
      <c r="G30" s="62"/>
      <c r="H30" s="62">
        <v>1985370</v>
      </c>
      <c r="I30" s="62">
        <v>1985370</v>
      </c>
    </row>
    <row r="31" spans="2:9" x14ac:dyDescent="0.25">
      <c r="B31" s="84" t="s">
        <v>136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</row>
    <row r="32" spans="2:9" ht="20.399999999999999" x14ac:dyDescent="0.25">
      <c r="B32" s="85" t="s">
        <v>66</v>
      </c>
      <c r="C32" s="89"/>
      <c r="D32" s="89"/>
      <c r="E32" s="6">
        <v>0</v>
      </c>
      <c r="F32" s="89"/>
      <c r="G32" s="89"/>
      <c r="H32" s="89"/>
      <c r="I32" s="6">
        <v>0</v>
      </c>
    </row>
    <row r="33" spans="2:9" x14ac:dyDescent="0.25">
      <c r="B33" s="85" t="s">
        <v>95</v>
      </c>
      <c r="C33" s="6"/>
      <c r="D33" s="6"/>
      <c r="E33" s="6">
        <v>0</v>
      </c>
      <c r="F33" s="6"/>
      <c r="G33" s="6"/>
      <c r="H33" s="6"/>
      <c r="I33" s="6">
        <v>0</v>
      </c>
    </row>
    <row r="34" spans="2:9" x14ac:dyDescent="0.25">
      <c r="B34" s="86" t="s">
        <v>137</v>
      </c>
      <c r="C34" s="62"/>
      <c r="D34" s="62"/>
      <c r="E34" s="62"/>
      <c r="F34" s="62"/>
      <c r="G34" s="62"/>
      <c r="H34" s="62">
        <v>1985370</v>
      </c>
      <c r="I34" s="62">
        <v>1985370</v>
      </c>
    </row>
    <row r="35" spans="2:9" x14ac:dyDescent="0.25">
      <c r="B35" s="87" t="s">
        <v>91</v>
      </c>
      <c r="C35" s="6"/>
      <c r="D35" s="6"/>
      <c r="E35" s="6"/>
      <c r="F35" s="6">
        <v>11767863</v>
      </c>
      <c r="G35" s="6"/>
      <c r="H35" s="6">
        <v>-11767863</v>
      </c>
      <c r="I35" s="6">
        <v>0</v>
      </c>
    </row>
    <row r="36" spans="2:9" x14ac:dyDescent="0.25">
      <c r="B36" s="87" t="s">
        <v>92</v>
      </c>
      <c r="C36" s="6"/>
      <c r="D36" s="6"/>
      <c r="E36" s="6"/>
      <c r="F36" s="90"/>
      <c r="G36" s="6"/>
      <c r="H36" s="6"/>
      <c r="I36" s="6">
        <v>0</v>
      </c>
    </row>
    <row r="37" spans="2:9" ht="12.6" thickBot="1" x14ac:dyDescent="0.3">
      <c r="B37" s="85" t="s">
        <v>94</v>
      </c>
      <c r="C37" s="6"/>
      <c r="D37" s="6"/>
      <c r="E37" s="6"/>
      <c r="F37" s="6"/>
      <c r="G37" s="6"/>
      <c r="H37" s="6"/>
      <c r="I37" s="6">
        <v>0</v>
      </c>
    </row>
    <row r="38" spans="2:9" ht="12.6" thickBot="1" x14ac:dyDescent="0.3">
      <c r="B38" s="82" t="s">
        <v>149</v>
      </c>
      <c r="C38" s="8">
        <v>28557446</v>
      </c>
      <c r="D38" s="8">
        <v>5563818</v>
      </c>
      <c r="E38" s="8">
        <f>(25832165+4964432)</f>
        <v>30796597</v>
      </c>
      <c r="F38" s="8">
        <f>(15304461.32+9318346)</f>
        <v>24622807.32</v>
      </c>
      <c r="G38" s="8">
        <v>18041378</v>
      </c>
      <c r="H38" s="8">
        <f>(2515072.5-529703)</f>
        <v>1985369.5</v>
      </c>
      <c r="I38" s="8">
        <f>(103389946.310459+6177470)</f>
        <v>109567416.310459</v>
      </c>
    </row>
    <row r="39" spans="2:9" ht="12.6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51"/>
  <sheetViews>
    <sheetView topLeftCell="B1" workbookViewId="0">
      <selection activeCell="C27" sqref="C27"/>
    </sheetView>
  </sheetViews>
  <sheetFormatPr defaultRowHeight="12" x14ac:dyDescent="0.25"/>
  <cols>
    <col min="2" max="2" width="67" bestFit="1" customWidth="1"/>
    <col min="3" max="3" width="32.140625" customWidth="1"/>
    <col min="4" max="4" width="31.140625" customWidth="1"/>
  </cols>
  <sheetData>
    <row r="2" spans="2:4" x14ac:dyDescent="0.25">
      <c r="B2" s="11" t="s">
        <v>132</v>
      </c>
    </row>
    <row r="3" spans="2:4" x14ac:dyDescent="0.25">
      <c r="B3" s="1" t="s">
        <v>96</v>
      </c>
      <c r="C3" s="2"/>
      <c r="D3" s="2"/>
    </row>
    <row r="4" spans="2:4" x14ac:dyDescent="0.25">
      <c r="B4" s="10" t="s">
        <v>134</v>
      </c>
      <c r="C4" s="2"/>
      <c r="D4" s="2"/>
    </row>
    <row r="5" spans="2:4" x14ac:dyDescent="0.25">
      <c r="B5" s="1"/>
      <c r="C5" s="2"/>
      <c r="D5" s="2"/>
    </row>
    <row r="6" spans="2:4" x14ac:dyDescent="0.25">
      <c r="B6" s="1"/>
      <c r="C6" s="2"/>
      <c r="D6" s="2"/>
    </row>
    <row r="7" spans="2:4" x14ac:dyDescent="0.25">
      <c r="B7" s="5" t="s">
        <v>97</v>
      </c>
      <c r="C7" s="3"/>
      <c r="D7" s="3"/>
    </row>
    <row r="8" spans="2:4" ht="12.6" thickBot="1" x14ac:dyDescent="0.3">
      <c r="B8" s="5"/>
      <c r="C8" s="3"/>
      <c r="D8" s="3"/>
    </row>
    <row r="9" spans="2:4" ht="12.6" thickBot="1" x14ac:dyDescent="0.3">
      <c r="B9" s="63"/>
      <c r="C9" s="64" t="s">
        <v>152</v>
      </c>
      <c r="D9" s="64" t="s">
        <v>146</v>
      </c>
    </row>
    <row r="10" spans="2:4" x14ac:dyDescent="0.25">
      <c r="B10" s="47" t="s">
        <v>114</v>
      </c>
      <c r="C10" s="48"/>
      <c r="D10" s="48"/>
    </row>
    <row r="11" spans="2:4" x14ac:dyDescent="0.25">
      <c r="B11" s="49" t="s">
        <v>98</v>
      </c>
      <c r="C11" s="50">
        <v>371403</v>
      </c>
      <c r="D11" s="50">
        <v>2404468</v>
      </c>
    </row>
    <row r="12" spans="2:4" x14ac:dyDescent="0.25">
      <c r="B12" s="51" t="s">
        <v>99</v>
      </c>
      <c r="C12" s="52"/>
      <c r="D12" s="52"/>
    </row>
    <row r="13" spans="2:4" x14ac:dyDescent="0.25">
      <c r="B13" s="49" t="s">
        <v>100</v>
      </c>
      <c r="C13" s="53">
        <v>819520.67</v>
      </c>
      <c r="D13" s="53">
        <v>782273.38000000024</v>
      </c>
    </row>
    <row r="14" spans="2:4" x14ac:dyDescent="0.25">
      <c r="B14" s="49" t="s">
        <v>101</v>
      </c>
      <c r="C14" s="53">
        <v>394954.47</v>
      </c>
      <c r="D14" s="53">
        <v>404313.50999999995</v>
      </c>
    </row>
    <row r="15" spans="2:4" x14ac:dyDescent="0.25">
      <c r="B15" s="49" t="s">
        <v>102</v>
      </c>
      <c r="C15" s="53">
        <v>3108.78</v>
      </c>
      <c r="D15" s="53">
        <v>11503.3</v>
      </c>
    </row>
    <row r="16" spans="2:4" x14ac:dyDescent="0.25">
      <c r="B16" s="49" t="s">
        <v>103</v>
      </c>
      <c r="C16" s="53">
        <v>0</v>
      </c>
      <c r="D16" s="53">
        <v>0</v>
      </c>
    </row>
    <row r="17" spans="2:4" x14ac:dyDescent="0.25">
      <c r="B17" s="49" t="s">
        <v>115</v>
      </c>
      <c r="C17" s="53">
        <v>-89210</v>
      </c>
      <c r="D17" s="53">
        <v>0</v>
      </c>
    </row>
    <row r="18" spans="2:4" x14ac:dyDescent="0.25">
      <c r="B18" s="49" t="s">
        <v>104</v>
      </c>
      <c r="C18" s="53">
        <v>0</v>
      </c>
      <c r="D18" s="53">
        <v>0</v>
      </c>
    </row>
    <row r="19" spans="2:4" x14ac:dyDescent="0.25">
      <c r="B19" s="49" t="s">
        <v>105</v>
      </c>
      <c r="C19" s="53">
        <v>11649.04</v>
      </c>
      <c r="D19" s="53">
        <v>10259.209999999999</v>
      </c>
    </row>
    <row r="20" spans="2:4" x14ac:dyDescent="0.25">
      <c r="B20" s="49" t="s">
        <v>106</v>
      </c>
      <c r="C20" s="53">
        <v>2715</v>
      </c>
      <c r="D20" s="53">
        <v>0</v>
      </c>
    </row>
    <row r="21" spans="2:4" x14ac:dyDescent="0.25">
      <c r="B21" s="49" t="s">
        <v>116</v>
      </c>
      <c r="C21" s="53">
        <v>0</v>
      </c>
      <c r="D21" s="53">
        <v>0</v>
      </c>
    </row>
    <row r="22" spans="2:4" x14ac:dyDescent="0.25">
      <c r="B22" s="49" t="s">
        <v>54</v>
      </c>
      <c r="C22" s="53">
        <v>-899111.70000000007</v>
      </c>
      <c r="D22" s="53">
        <v>-1049918.8800000001</v>
      </c>
    </row>
    <row r="23" spans="2:4" x14ac:dyDescent="0.25">
      <c r="B23" s="49" t="s">
        <v>143</v>
      </c>
      <c r="C23" s="53">
        <v>82992.56</v>
      </c>
      <c r="D23" s="53">
        <v>138749.06999999998</v>
      </c>
    </row>
    <row r="24" spans="2:4" x14ac:dyDescent="0.25">
      <c r="B24" s="49" t="s">
        <v>117</v>
      </c>
      <c r="C24" s="53">
        <v>24498.43</v>
      </c>
      <c r="D24" s="53">
        <v>-42100</v>
      </c>
    </row>
    <row r="25" spans="2:4" ht="12.6" thickBot="1" x14ac:dyDescent="0.3">
      <c r="B25" s="49" t="s">
        <v>118</v>
      </c>
      <c r="C25" s="53">
        <v>10389.960000000006</v>
      </c>
      <c r="D25" s="53">
        <v>-531.59999999999923</v>
      </c>
    </row>
    <row r="26" spans="2:4" ht="12.6" thickBot="1" x14ac:dyDescent="0.3">
      <c r="B26" s="54" t="s">
        <v>107</v>
      </c>
      <c r="C26" s="55">
        <v>732910.20999999985</v>
      </c>
      <c r="D26" s="55">
        <v>2659015.9899999993</v>
      </c>
    </row>
    <row r="27" spans="2:4" x14ac:dyDescent="0.25">
      <c r="B27" s="49" t="s">
        <v>139</v>
      </c>
      <c r="C27" s="56">
        <v>4940453</v>
      </c>
      <c r="D27" s="56">
        <v>-1382518</v>
      </c>
    </row>
    <row r="28" spans="2:4" x14ac:dyDescent="0.25">
      <c r="B28" s="49" t="s">
        <v>119</v>
      </c>
      <c r="C28" s="56">
        <v>-3175826.65</v>
      </c>
      <c r="D28" s="56">
        <v>-2658759.9699999997</v>
      </c>
    </row>
    <row r="29" spans="2:4" x14ac:dyDescent="0.25">
      <c r="B29" s="49" t="s">
        <v>108</v>
      </c>
      <c r="C29" s="56">
        <v>-903669</v>
      </c>
      <c r="D29" s="56">
        <v>357431</v>
      </c>
    </row>
    <row r="30" spans="2:4" x14ac:dyDescent="0.25">
      <c r="B30" s="49" t="s">
        <v>120</v>
      </c>
      <c r="C30" s="56">
        <v>1417779.18</v>
      </c>
      <c r="D30" s="56">
        <v>1961812.06</v>
      </c>
    </row>
    <row r="31" spans="2:4" x14ac:dyDescent="0.25">
      <c r="B31" s="49" t="s">
        <v>109</v>
      </c>
      <c r="C31" s="56">
        <v>0</v>
      </c>
      <c r="D31" s="56">
        <v>0</v>
      </c>
    </row>
    <row r="32" spans="2:4" ht="12.6" thickBot="1" x14ac:dyDescent="0.3">
      <c r="B32" s="49" t="s">
        <v>144</v>
      </c>
      <c r="C32" s="56">
        <v>-82993.009999999995</v>
      </c>
      <c r="D32" s="56">
        <v>-138740.66999999998</v>
      </c>
    </row>
    <row r="33" spans="2:4" ht="12.6" thickBot="1" x14ac:dyDescent="0.3">
      <c r="B33" s="54" t="s">
        <v>121</v>
      </c>
      <c r="C33" s="55">
        <v>2928653.7300000004</v>
      </c>
      <c r="D33" s="55">
        <v>798242.40999999968</v>
      </c>
    </row>
    <row r="34" spans="2:4" x14ac:dyDescent="0.25">
      <c r="B34" s="12"/>
      <c r="C34" s="12"/>
      <c r="D34" s="12"/>
    </row>
    <row r="35" spans="2:4" x14ac:dyDescent="0.25">
      <c r="B35" s="51" t="s">
        <v>122</v>
      </c>
      <c r="C35" s="50"/>
      <c r="D35" s="50"/>
    </row>
    <row r="36" spans="2:4" x14ac:dyDescent="0.25">
      <c r="B36" s="49" t="s">
        <v>110</v>
      </c>
      <c r="C36" s="53">
        <v>-553944.36</v>
      </c>
      <c r="D36" s="53">
        <v>-23058</v>
      </c>
    </row>
    <row r="37" spans="2:4" x14ac:dyDescent="0.25">
      <c r="B37" s="49" t="s">
        <v>123</v>
      </c>
      <c r="C37" s="53">
        <v>0</v>
      </c>
      <c r="D37" s="53">
        <v>42100</v>
      </c>
    </row>
    <row r="38" spans="2:4" x14ac:dyDescent="0.25">
      <c r="B38" s="49" t="s">
        <v>124</v>
      </c>
      <c r="C38" s="53">
        <v>-2375872.2799999998</v>
      </c>
      <c r="D38" s="53">
        <v>-1125902.83</v>
      </c>
    </row>
    <row r="39" spans="2:4" ht="12.6" thickBot="1" x14ac:dyDescent="0.3">
      <c r="B39" s="49" t="s">
        <v>111</v>
      </c>
      <c r="C39" s="53">
        <v>865256.98</v>
      </c>
      <c r="D39" s="53">
        <v>1036609.71</v>
      </c>
    </row>
    <row r="40" spans="2:4" ht="12.6" thickBot="1" x14ac:dyDescent="0.3">
      <c r="B40" s="54" t="s">
        <v>125</v>
      </c>
      <c r="C40" s="55">
        <v>-2064559.6599999997</v>
      </c>
      <c r="D40" s="55">
        <v>-70251.120000000112</v>
      </c>
    </row>
    <row r="41" spans="2:4" x14ac:dyDescent="0.25">
      <c r="B41" s="12"/>
      <c r="C41" s="12"/>
      <c r="D41" s="12"/>
    </row>
    <row r="42" spans="2:4" x14ac:dyDescent="0.25">
      <c r="B42" s="51" t="s">
        <v>126</v>
      </c>
      <c r="C42" s="52"/>
      <c r="D42" s="52"/>
    </row>
    <row r="43" spans="2:4" x14ac:dyDescent="0.25">
      <c r="B43" s="49" t="s">
        <v>112</v>
      </c>
      <c r="C43" s="53">
        <v>-665816.61</v>
      </c>
      <c r="D43" s="53">
        <v>-661065.22</v>
      </c>
    </row>
    <row r="44" spans="2:4" x14ac:dyDescent="0.25">
      <c r="B44" s="49" t="s">
        <v>145</v>
      </c>
      <c r="C44" s="53">
        <v>0</v>
      </c>
      <c r="D44" s="53">
        <v>0</v>
      </c>
    </row>
    <row r="45" spans="2:4" ht="12.6" thickBot="1" x14ac:dyDescent="0.3">
      <c r="B45" s="49" t="s">
        <v>127</v>
      </c>
      <c r="C45" s="53">
        <v>-23218.560000000001</v>
      </c>
      <c r="D45" s="53">
        <v>-65583.990000000005</v>
      </c>
    </row>
    <row r="46" spans="2:4" x14ac:dyDescent="0.25">
      <c r="B46" s="57" t="s">
        <v>128</v>
      </c>
      <c r="C46" s="58">
        <v>-689035.17</v>
      </c>
      <c r="D46" s="58">
        <v>-726649.21</v>
      </c>
    </row>
    <row r="47" spans="2:4" x14ac:dyDescent="0.25">
      <c r="B47" s="30"/>
      <c r="C47" s="59"/>
      <c r="D47" s="59"/>
    </row>
    <row r="48" spans="2:4" x14ac:dyDescent="0.25">
      <c r="B48" s="49" t="s">
        <v>129</v>
      </c>
      <c r="C48" s="53">
        <v>175334.06446200071</v>
      </c>
      <c r="D48" s="53">
        <v>1123.2156709996034</v>
      </c>
    </row>
    <row r="49" spans="2:4" x14ac:dyDescent="0.25">
      <c r="B49" s="49" t="s">
        <v>113</v>
      </c>
      <c r="C49" s="53">
        <v>-276.16446199999882</v>
      </c>
      <c r="D49" s="53">
        <v>217.86432900000545</v>
      </c>
    </row>
    <row r="50" spans="2:4" x14ac:dyDescent="0.25">
      <c r="B50" s="49" t="s">
        <v>130</v>
      </c>
      <c r="C50" s="60">
        <v>298005</v>
      </c>
      <c r="D50" s="60">
        <v>648543</v>
      </c>
    </row>
    <row r="51" spans="2:4" x14ac:dyDescent="0.25">
      <c r="B51" s="30" t="s">
        <v>131</v>
      </c>
      <c r="C51" s="61">
        <v>473061.90000000072</v>
      </c>
      <c r="D51" s="61">
        <v>649884.07999999961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rezultatului global</vt:lpstr>
      <vt:lpstr>Situatie pozitiei financiare</vt:lpstr>
      <vt:lpstr>Sit modif capitalurilor</vt:lpstr>
      <vt:lpstr>Sit fluxurilor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2025-05-14T09:30:04Z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2024-05-13T08:45:17Z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a0987f9b-a5c4-44f9-9ac8-be73122fa888</vt:lpwstr>
  </property>
  <property fmtid="{D5CDD505-2E9C-101B-9397-08002B2CF9AE}" pid="8" name="MSIP_Label_eb6b4508-cb92-454e-94db-b11b960bbce6_ContentBits">
    <vt:lpwstr>0</vt:lpwstr>
  </property>
</Properties>
</file>